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955" activeTab="0"/>
  </bookViews>
  <sheets>
    <sheet name="Лист1 (Основной)" sheetId="1" r:id="rId1"/>
    <sheet name="Налоги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<sst xmlns="http://schemas.openxmlformats.org/spreadsheetml/2006/main" count="248" uniqueCount="94">
  <si>
    <t>бюджеты городских округов</t>
  </si>
  <si>
    <t>бюджеты муниципальных районов</t>
  </si>
  <si>
    <t>бюджеты городских и сельских поселений</t>
  </si>
  <si>
    <t>Исполнено за 2011</t>
  </si>
  <si>
    <t>Исполнено за 2010</t>
  </si>
  <si>
    <t>Отклонение</t>
  </si>
  <si>
    <t>Наименование</t>
  </si>
  <si>
    <t>НАЛОГОВЫЕ И НЕНАЛОГОВЫЕ ДОХОДЫ</t>
  </si>
  <si>
    <t>Налог на имущество физических лиц</t>
  </si>
  <si>
    <t>Налог на имущество организаций</t>
  </si>
  <si>
    <t>Транспортный налог</t>
  </si>
  <si>
    <t>ГОСУДАРСТВЕННАЯ ПОШЛИНА</t>
  </si>
  <si>
    <t>Земельный налог</t>
  </si>
  <si>
    <t>Единый налог на вмененный доход для отдельных видов деятельности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</si>
  <si>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</si>
  <si>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</si>
  <si>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</si>
  <si>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</si>
  <si>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</si>
  <si>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</si>
  <si>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</si>
  <si>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</si>
  <si>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</si>
  <si>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</si>
  <si>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ИМУЩЕСТВО:</t>
  </si>
  <si>
    <t>НАЛОГИ НА СОВОКУПНЫЙ ДОХОД:</t>
  </si>
  <si>
    <t>НАЛОГ НА ДОХОДЫ ФИЗИЧЕСКИХ ЛИЦ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</si>
  <si>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</si>
  <si>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</si>
  <si>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бюджеты городских округов (абс. сумма), тыс. рублей</t>
  </si>
  <si>
    <t>бюджеты муниципальных районов (абс. сумма), тыс. рублей</t>
  </si>
  <si>
    <t>бюджеты городских и сельских поселений (абс. сумма), тыс. рублей</t>
  </si>
  <si>
    <t>бюджеты городских округов (%)</t>
  </si>
  <si>
    <t>бюджеты муниципальных районов (%)</t>
  </si>
  <si>
    <t>бюджеты городских и сельских поселений (%)</t>
  </si>
  <si>
    <t>Анализ исполнения  налоговых и неналоговых доходов за 2010 - 2011 год муниципальными образованиями Ставропольского края</t>
  </si>
  <si>
    <t>Бюджеты муниципальных районов</t>
  </si>
  <si>
    <t>%</t>
  </si>
  <si>
    <t>Абс. сумма, тыс. рублей</t>
  </si>
  <si>
    <t>Бюджеты городских округов</t>
  </si>
  <si>
    <t>Бюджеты городских и сельских поселений</t>
  </si>
  <si>
    <t>Налоговые доходы - всего</t>
  </si>
  <si>
    <t>Неналоговые доходы - всего</t>
  </si>
  <si>
    <t>Налоговые и неналоговые доходы - всего</t>
  </si>
  <si>
    <t>Безвозмездные поступления - всего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</si>
  <si>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</si>
  <si>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ФЕДЕРАЦИИ: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</si>
  <si>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</si>
  <si>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</si>
  <si>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</si>
  <si>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</si>
  <si>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ПРОЧИЕ БЕЗВОЗМЕЗДНЫЕ ПОСТУПЛЕНИЯ</t>
  </si>
  <si>
    <t>Доходы бюджета - всего</t>
  </si>
  <si>
    <t>БЕЗВОЗМЕЗДНЫЕ ПОСТУПЛЕНИЯ ОТ НЕГОСУДАРСТВЕННЫХ ОРГАНИЗАЦИЙ</t>
  </si>
  <si>
    <t>уд. вес. %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</si>
  <si>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</si>
  <si>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</si>
  <si>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</si>
  <si>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</si>
  <si>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</si>
  <si>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</si>
  <si>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</si>
  <si>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</si>
  <si>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</si>
  <si>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</si>
  <si>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</si>
  <si>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</si>
  <si>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</si>
  <si>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</si>
  <si>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Исполнено за 2010 год, тыс. рублей</t>
  </si>
  <si>
    <t>Утвержденные бюджетные назначения, тыс. рублей</t>
  </si>
  <si>
    <t>Исполнено, тыс. рублей</t>
  </si>
  <si>
    <t>Анализ исполнения доходов за 2010 - 2011 год муниципальными образованиями Ставропольского края</t>
  </si>
  <si>
    <t>Приложение №</t>
  </si>
  <si>
    <t>Темп роста ()</t>
  </si>
  <si>
    <t>2011 год</t>
  </si>
  <si>
    <t>%, раз</t>
  </si>
  <si>
    <t>15 799 раз</t>
  </si>
  <si>
    <t>9 раз</t>
  </si>
  <si>
    <t>209 941 раз</t>
  </si>
  <si>
    <t>4 раза</t>
  </si>
  <si>
    <t>2 раза</t>
  </si>
  <si>
    <t>3,5 раз</t>
  </si>
  <si>
    <t xml:space="preserve">Темп роста </t>
  </si>
  <si>
    <t xml:space="preserve">Налоговые и неналоговые доходы </t>
  </si>
  <si>
    <t xml:space="preserve">Налоговые доходы </t>
  </si>
  <si>
    <t xml:space="preserve">Неналоговые доходы </t>
  </si>
  <si>
    <t xml:space="preserve">Безвозмездные поступления </t>
  </si>
  <si>
    <t>ДОХОДЫ БЮДЖЕТА - ВСЕГО</t>
  </si>
  <si>
    <t>Темп роста</t>
  </si>
  <si>
    <t>Анализ отчета об исполнении консолидированного бюджета Ставропольского края - исполнение доходов муниципальными образованиями Ставропольского края за 2010, за 2011 год (ф. 0503317)</t>
  </si>
  <si>
    <t>-</t>
  </si>
  <si>
    <t>Удельный вес в общих доходах, %</t>
  </si>
  <si>
    <t>Приложение 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</si>
</sst>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32">
    <font>
      <sz val="11"/>
      <color indexed="8"/>
      <name val="Times New Roman"/>
      <family val="2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99" applyNumberFormat="1" applyFont="1" applyBorder="1" applyAlignment="1">
      <alignment horizontal="left" vertical="center" wrapText="1"/>
      <protection/>
    </xf>
    <xf numFmtId="0" fontId="3" fillId="0" borderId="10" xfId="99" applyNumberFormat="1" applyFont="1" applyBorder="1" applyAlignment="1">
      <alignment horizontal="left" vertical="center" wrapText="1"/>
      <protection/>
    </xf>
    <xf numFmtId="0" fontId="24" fillId="0" borderId="10" xfId="105" applyNumberFormat="1" applyFont="1" applyBorder="1" applyAlignment="1">
      <alignment horizontal="left" vertical="center" wrapText="1"/>
      <protection/>
    </xf>
    <xf numFmtId="0" fontId="24" fillId="0" borderId="10" xfId="107" applyNumberFormat="1" applyFont="1" applyBorder="1" applyAlignment="1">
      <alignment horizontal="left" vertical="center" wrapText="1"/>
      <protection/>
    </xf>
    <xf numFmtId="0" fontId="24" fillId="0" borderId="10" xfId="109" applyNumberFormat="1" applyFont="1" applyBorder="1" applyAlignment="1">
      <alignment horizontal="left" vertical="center" wrapText="1"/>
      <protection/>
    </xf>
    <xf numFmtId="0" fontId="25" fillId="0" borderId="10" xfId="99" applyNumberFormat="1" applyFont="1" applyFill="1" applyBorder="1" applyAlignment="1">
      <alignment horizontal="left" vertical="center" wrapText="1"/>
      <protection/>
    </xf>
    <xf numFmtId="0" fontId="2" fillId="0" borderId="10" xfId="100" applyNumberFormat="1" applyFont="1" applyFill="1" applyBorder="1" applyAlignment="1">
      <alignment horizontal="left" vertical="center" wrapText="1"/>
      <protection/>
    </xf>
    <xf numFmtId="0" fontId="2" fillId="0" borderId="10" xfId="99" applyNumberFormat="1" applyFont="1" applyFill="1" applyBorder="1" applyAlignment="1">
      <alignment horizontal="left" vertical="center" wrapText="1"/>
      <protection/>
    </xf>
    <xf numFmtId="0" fontId="2" fillId="0" borderId="10" xfId="101" applyNumberFormat="1" applyFont="1" applyFill="1" applyBorder="1" applyAlignment="1">
      <alignment horizontal="left" vertical="center" wrapText="1"/>
      <protection/>
    </xf>
    <xf numFmtId="0" fontId="2" fillId="0" borderId="10" xfId="111" applyNumberFormat="1" applyFont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left" vertical="center" wrapText="1"/>
    </xf>
    <xf numFmtId="4" fontId="24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164" fontId="2" fillId="0" borderId="10" xfId="52" applyNumberFormat="1" applyFont="1" applyFill="1" applyBorder="1" applyAlignment="1">
      <alignment horizontal="center" vertical="center" wrapText="1"/>
      <protection/>
    </xf>
    <xf numFmtId="4" fontId="25" fillId="0" borderId="0" xfId="0" applyNumberFormat="1" applyFont="1" applyFill="1" applyAlignment="1">
      <alignment/>
    </xf>
    <xf numFmtId="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99" applyNumberFormat="1" applyFont="1" applyBorder="1" applyAlignment="1">
      <alignment horizontal="center" vertical="center"/>
      <protection/>
    </xf>
    <xf numFmtId="4" fontId="3" fillId="0" borderId="10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/>
    </xf>
    <xf numFmtId="164" fontId="24" fillId="0" borderId="10" xfId="106" applyNumberFormat="1" applyFont="1" applyBorder="1" applyAlignment="1">
      <alignment horizontal="center" vertical="center"/>
      <protection/>
    </xf>
    <xf numFmtId="164" fontId="24" fillId="0" borderId="10" xfId="108" applyNumberFormat="1" applyFont="1" applyBorder="1" applyAlignment="1">
      <alignment horizontal="center" vertical="center"/>
      <protection/>
    </xf>
    <xf numFmtId="164" fontId="24" fillId="0" borderId="10" xfId="110" applyNumberFormat="1" applyFont="1" applyBorder="1" applyAlignment="1">
      <alignment horizontal="center" vertical="center"/>
      <protection/>
    </xf>
    <xf numFmtId="164" fontId="24" fillId="0" borderId="10" xfId="99" applyNumberFormat="1" applyFont="1" applyFill="1" applyBorder="1" applyAlignment="1">
      <alignment horizontal="center" vertical="center"/>
      <protection/>
    </xf>
    <xf numFmtId="164" fontId="2" fillId="0" borderId="10" xfId="102" applyNumberFormat="1" applyFont="1" applyFill="1" applyBorder="1" applyAlignment="1">
      <alignment horizontal="center" vertical="center"/>
      <protection/>
    </xf>
    <xf numFmtId="4" fontId="24" fillId="0" borderId="0" xfId="0" applyNumberFormat="1" applyFont="1" applyFill="1" applyAlignment="1">
      <alignment/>
    </xf>
    <xf numFmtId="164" fontId="2" fillId="0" borderId="10" xfId="103" applyNumberFormat="1" applyFont="1" applyFill="1" applyBorder="1" applyAlignment="1">
      <alignment horizontal="center" vertical="center"/>
      <protection/>
    </xf>
    <xf numFmtId="164" fontId="2" fillId="0" borderId="10" xfId="99" applyNumberFormat="1" applyFont="1" applyFill="1" applyBorder="1" applyAlignment="1">
      <alignment horizontal="center" vertical="center"/>
      <protection/>
    </xf>
    <xf numFmtId="4" fontId="24" fillId="0" borderId="10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4" fontId="26" fillId="0" borderId="0" xfId="0" applyNumberFormat="1" applyFont="1" applyAlignment="1">
      <alignment horizontal="center"/>
    </xf>
    <xf numFmtId="0" fontId="3" fillId="24" borderId="10" xfId="98" applyNumberFormat="1" applyFont="1" applyFill="1" applyBorder="1" applyAlignment="1">
      <alignment horizontal="left" vertical="center" wrapText="1"/>
      <protection/>
    </xf>
    <xf numFmtId="4" fontId="3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64" fontId="3" fillId="24" borderId="10" xfId="104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27" fillId="0" borderId="10" xfId="0" applyNumberFormat="1" applyFont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 shrinkToFi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wrapText="1"/>
    </xf>
    <xf numFmtId="0" fontId="4" fillId="0" borderId="10" xfId="98" applyNumberFormat="1" applyFont="1" applyFill="1" applyBorder="1" applyAlignment="1">
      <alignment horizontal="left" vertical="center" wrapText="1"/>
      <protection/>
    </xf>
    <xf numFmtId="164" fontId="4" fillId="24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0" xfId="104" applyNumberFormat="1" applyFont="1" applyFill="1" applyBorder="1" applyAlignment="1">
      <alignment horizontal="center" wrapText="1"/>
      <protection/>
    </xf>
    <xf numFmtId="164" fontId="28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28" fillId="0" borderId="0" xfId="0" applyFont="1" applyAlignment="1">
      <alignment wrapText="1"/>
    </xf>
    <xf numFmtId="0" fontId="5" fillId="0" borderId="10" xfId="111" applyNumberFormat="1" applyFont="1" applyBorder="1" applyAlignment="1">
      <alignment horizontal="left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10" xfId="99" applyNumberFormat="1" applyFont="1" applyBorder="1" applyAlignment="1">
      <alignment horizontal="center" wrapText="1"/>
      <protection/>
    </xf>
    <xf numFmtId="164" fontId="27" fillId="0" borderId="10" xfId="0" applyNumberFormat="1" applyFont="1" applyFill="1" applyBorder="1" applyAlignment="1">
      <alignment horizontal="center" wrapText="1"/>
    </xf>
    <xf numFmtId="0" fontId="5" fillId="0" borderId="10" xfId="99" applyNumberFormat="1" applyFont="1" applyBorder="1" applyAlignment="1">
      <alignment horizontal="left" vertical="center" wrapText="1"/>
      <protection/>
    </xf>
    <xf numFmtId="0" fontId="27" fillId="0" borderId="0" xfId="0" applyFont="1" applyAlignment="1">
      <alignment wrapText="1"/>
    </xf>
    <xf numFmtId="0" fontId="27" fillId="0" borderId="10" xfId="105" applyNumberFormat="1" applyFont="1" applyBorder="1" applyAlignment="1">
      <alignment horizontal="left" vertical="center" wrapText="1"/>
      <protection/>
    </xf>
    <xf numFmtId="164" fontId="27" fillId="0" borderId="10" xfId="106" applyNumberFormat="1" applyFont="1" applyBorder="1" applyAlignment="1">
      <alignment horizontal="center" wrapText="1"/>
      <protection/>
    </xf>
    <xf numFmtId="0" fontId="27" fillId="0" borderId="10" xfId="107" applyNumberFormat="1" applyFont="1" applyBorder="1" applyAlignment="1">
      <alignment horizontal="left" vertical="center" wrapText="1"/>
      <protection/>
    </xf>
    <xf numFmtId="164" fontId="27" fillId="0" borderId="10" xfId="108" applyNumberFormat="1" applyFont="1" applyBorder="1" applyAlignment="1">
      <alignment horizontal="center" wrapText="1"/>
      <protection/>
    </xf>
    <xf numFmtId="0" fontId="27" fillId="0" borderId="10" xfId="109" applyNumberFormat="1" applyFont="1" applyBorder="1" applyAlignment="1">
      <alignment horizontal="left" vertical="center" wrapText="1"/>
      <protection/>
    </xf>
    <xf numFmtId="164" fontId="27" fillId="0" borderId="10" xfId="110" applyNumberFormat="1" applyFont="1" applyBorder="1" applyAlignment="1">
      <alignment horizontal="center" wrapText="1"/>
      <protection/>
    </xf>
    <xf numFmtId="0" fontId="27" fillId="0" borderId="10" xfId="99" applyNumberFormat="1" applyFont="1" applyFill="1" applyBorder="1" applyAlignment="1">
      <alignment horizontal="left" vertical="center" wrapText="1"/>
      <protection/>
    </xf>
    <xf numFmtId="164" fontId="27" fillId="0" borderId="10" xfId="99" applyNumberFormat="1" applyFont="1" applyFill="1" applyBorder="1" applyAlignment="1">
      <alignment horizontal="center" wrapText="1"/>
      <protection/>
    </xf>
    <xf numFmtId="0" fontId="5" fillId="0" borderId="10" xfId="100" applyNumberFormat="1" applyFont="1" applyFill="1" applyBorder="1" applyAlignment="1">
      <alignment horizontal="left" vertical="center" wrapText="1"/>
      <protection/>
    </xf>
    <xf numFmtId="164" fontId="5" fillId="0" borderId="10" xfId="102" applyNumberFormat="1" applyFont="1" applyFill="1" applyBorder="1" applyAlignment="1">
      <alignment horizontal="center" wrapText="1"/>
      <protection/>
    </xf>
    <xf numFmtId="0" fontId="5" fillId="0" borderId="10" xfId="101" applyNumberFormat="1" applyFont="1" applyFill="1" applyBorder="1" applyAlignment="1">
      <alignment horizontal="left" vertical="center" wrapText="1"/>
      <protection/>
    </xf>
    <xf numFmtId="164" fontId="5" fillId="0" borderId="10" xfId="103" applyNumberFormat="1" applyFont="1" applyFill="1" applyBorder="1" applyAlignment="1">
      <alignment horizontal="center" wrapText="1"/>
      <protection/>
    </xf>
    <xf numFmtId="0" fontId="5" fillId="0" borderId="10" xfId="99" applyNumberFormat="1" applyFont="1" applyFill="1" applyBorder="1" applyAlignment="1">
      <alignment horizontal="left" vertical="center" wrapText="1"/>
      <protection/>
    </xf>
    <xf numFmtId="164" fontId="5" fillId="0" borderId="10" xfId="99" applyNumberFormat="1" applyFont="1" applyFill="1" applyBorder="1" applyAlignment="1">
      <alignment horizontal="center" wrapText="1"/>
      <protection/>
    </xf>
    <xf numFmtId="164" fontId="27" fillId="0" borderId="10" xfId="0" applyNumberFormat="1" applyFont="1" applyBorder="1" applyAlignment="1">
      <alignment horizontal="center" vertical="center" wrapText="1"/>
    </xf>
    <xf numFmtId="0" fontId="4" fillId="0" borderId="10" xfId="99" applyNumberFormat="1" applyFont="1" applyFill="1" applyBorder="1" applyAlignment="1">
      <alignment horizontal="left" vertical="center" wrapText="1"/>
      <protection/>
    </xf>
    <xf numFmtId="164" fontId="28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" fontId="28" fillId="0" borderId="10" xfId="0" applyNumberFormat="1" applyFont="1" applyBorder="1" applyAlignment="1">
      <alignment wrapText="1"/>
    </xf>
    <xf numFmtId="4" fontId="2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wrapText="1"/>
    </xf>
    <xf numFmtId="0" fontId="28" fillId="0" borderId="0" xfId="0" applyFont="1" applyAlignment="1">
      <alignment wrapText="1"/>
    </xf>
    <xf numFmtId="4" fontId="27" fillId="0" borderId="10" xfId="0" applyNumberFormat="1" applyFont="1" applyBorder="1" applyAlignment="1">
      <alignment horizontal="center" wrapText="1"/>
    </xf>
    <xf numFmtId="4" fontId="27" fillId="0" borderId="0" xfId="0" applyNumberFormat="1" applyFont="1" applyBorder="1" applyAlignment="1">
      <alignment wrapText="1"/>
    </xf>
    <xf numFmtId="0" fontId="27" fillId="0" borderId="0" xfId="0" applyFont="1" applyFill="1" applyAlignment="1">
      <alignment wrapText="1"/>
    </xf>
    <xf numFmtId="4" fontId="27" fillId="0" borderId="10" xfId="0" applyNumberFormat="1" applyFont="1" applyBorder="1" applyAlignment="1">
      <alignment wrapText="1"/>
    </xf>
    <xf numFmtId="0" fontId="27" fillId="0" borderId="0" xfId="0" applyFont="1" applyFill="1" applyAlignment="1">
      <alignment wrapText="1"/>
    </xf>
    <xf numFmtId="0" fontId="27" fillId="0" borderId="0" xfId="0" applyFont="1" applyBorder="1" applyAlignment="1">
      <alignment wrapText="1"/>
    </xf>
    <xf numFmtId="4" fontId="29" fillId="0" borderId="11" xfId="0" applyNumberFormat="1" applyFont="1" applyBorder="1" applyAlignment="1">
      <alignment horizontal="center" wrapText="1"/>
    </xf>
    <xf numFmtId="4" fontId="27" fillId="0" borderId="10" xfId="0" applyNumberFormat="1" applyFont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 horizontal="center"/>
    </xf>
    <xf numFmtId="4" fontId="24" fillId="0" borderId="10" xfId="0" applyNumberFormat="1" applyFont="1" applyBorder="1" applyAlignment="1">
      <alignment horizontal="center" vertical="center" wrapText="1" shrinkToFit="1"/>
    </xf>
    <xf numFmtId="164" fontId="24" fillId="0" borderId="12" xfId="0" applyNumberFormat="1" applyFont="1" applyBorder="1" applyAlignment="1">
      <alignment horizontal="center"/>
    </xf>
    <xf numFmtId="164" fontId="24" fillId="0" borderId="14" xfId="0" applyNumberFormat="1" applyFont="1" applyBorder="1" applyAlignment="1">
      <alignment horizontal="center"/>
    </xf>
    <xf numFmtId="164" fontId="24" fillId="0" borderId="13" xfId="0" applyNumberFormat="1" applyFont="1" applyBorder="1" applyAlignment="1">
      <alignment horizontal="center"/>
    </xf>
    <xf numFmtId="4" fontId="30" fillId="0" borderId="11" xfId="0" applyNumberFormat="1" applyFont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31" fillId="0" borderId="0" xfId="0" applyFont="1" applyFill="1" applyAlignment="1">
      <alignment horizontal="right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20" xfId="64"/>
    <cellStyle name="Обычный 2 21" xfId="65"/>
    <cellStyle name="Обычный 2 22" xfId="66"/>
    <cellStyle name="Обычный 2 23" xfId="67"/>
    <cellStyle name="Обычный 2 24" xfId="68"/>
    <cellStyle name="Обычный 2 25" xfId="69"/>
    <cellStyle name="Обычный 2 26" xfId="70"/>
    <cellStyle name="Обычный 2 27" xfId="71"/>
    <cellStyle name="Обычный 2 28" xfId="72"/>
    <cellStyle name="Обычный 2 29" xfId="73"/>
    <cellStyle name="Обычный 2 3" xfId="74"/>
    <cellStyle name="Обычный 2 30" xfId="75"/>
    <cellStyle name="Обычный 2 31" xfId="76"/>
    <cellStyle name="Обычный 2 32" xfId="77"/>
    <cellStyle name="Обычный 2 33" xfId="78"/>
    <cellStyle name="Обычный 2 34" xfId="79"/>
    <cellStyle name="Обычный 2 35" xfId="80"/>
    <cellStyle name="Обычный 2 36" xfId="81"/>
    <cellStyle name="Обычный 2 37" xfId="82"/>
    <cellStyle name="Обычный 2 38" xfId="83"/>
    <cellStyle name="Обычный 2 39" xfId="84"/>
    <cellStyle name="Обычный 2 4" xfId="85"/>
    <cellStyle name="Обычный 2 40" xfId="86"/>
    <cellStyle name="Обычный 2 41" xfId="87"/>
    <cellStyle name="Обычный 2 42" xfId="88"/>
    <cellStyle name="Обычный 2 43" xfId="89"/>
    <cellStyle name="Обычный 2 44" xfId="90"/>
    <cellStyle name="Обычный 2 45" xfId="91"/>
    <cellStyle name="Обычный 2 46" xfId="92"/>
    <cellStyle name="Обычный 2 5" xfId="93"/>
    <cellStyle name="Обычный 2 6" xfId="94"/>
    <cellStyle name="Обычный 2 7" xfId="95"/>
    <cellStyle name="Обычный 2 8" xfId="96"/>
    <cellStyle name="Обычный 2 9" xfId="97"/>
    <cellStyle name="Обычный 3" xfId="98"/>
    <cellStyle name="Обычный 35" xfId="99"/>
    <cellStyle name="Обычный 36" xfId="100"/>
    <cellStyle name="Обычный 37" xfId="101"/>
    <cellStyle name="Обычный 38" xfId="102"/>
    <cellStyle name="Обычный 39" xfId="103"/>
    <cellStyle name="Обычный 4" xfId="104"/>
    <cellStyle name="Обычный 40" xfId="105"/>
    <cellStyle name="Обычный 41" xfId="106"/>
    <cellStyle name="Обычный 42" xfId="107"/>
    <cellStyle name="Обычный 43" xfId="108"/>
    <cellStyle name="Обычный 44" xfId="109"/>
    <cellStyle name="Обычный 45" xfId="110"/>
    <cellStyle name="Обычный 46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3"/>
  <sheetViews>
    <sheetView tabSelected="1" zoomScalePageLayoutView="0" workbookViewId="0" topLeftCell="J1">
      <pane ySplit="7" topLeftCell="BM8" activePane="bottomLeft" state="frozen"/>
      <selection pane="topLeft" activeCell="A1" sqref="A1"/>
      <selection pane="bottomLeft" activeCell="AA1" sqref="AA1:AB1"/>
    </sheetView>
  </sheetViews>
  <sheetFormatPr defaultColWidth="9.140625" defaultRowHeight="15"/>
  <cols>
    <col min="1" max="1" width="38.7109375" style="38" customWidth="1"/>
    <col min="2" max="2" width="28.7109375" style="37" hidden="1" customWidth="1"/>
    <col min="3" max="3" width="11.7109375" style="37" customWidth="1"/>
    <col min="4" max="4" width="17.7109375" style="37" hidden="1" customWidth="1"/>
    <col min="5" max="5" width="12.421875" style="37" customWidth="1"/>
    <col min="6" max="6" width="27.421875" style="37" hidden="1" customWidth="1"/>
    <col min="7" max="7" width="14.00390625" style="37" customWidth="1"/>
    <col min="8" max="8" width="13.140625" style="38" bestFit="1" customWidth="1"/>
    <col min="9" max="9" width="16.8515625" style="38" customWidth="1"/>
    <col min="10" max="10" width="12.57421875" style="39" customWidth="1"/>
    <col min="11" max="11" width="17.28125" style="37" hidden="1" customWidth="1"/>
    <col min="12" max="12" width="14.28125" style="37" customWidth="1"/>
    <col min="13" max="13" width="16.8515625" style="37" hidden="1" customWidth="1"/>
    <col min="14" max="14" width="14.8515625" style="37" customWidth="1"/>
    <col min="15" max="15" width="16.00390625" style="37" hidden="1" customWidth="1"/>
    <col min="16" max="16" width="15.00390625" style="37" customWidth="1"/>
    <col min="17" max="17" width="11.421875" style="37" bestFit="1" customWidth="1"/>
    <col min="18" max="18" width="14.8515625" style="37" customWidth="1"/>
    <col min="19" max="19" width="9.140625" style="40" customWidth="1"/>
    <col min="20" max="20" width="15.421875" style="37" hidden="1" customWidth="1"/>
    <col min="21" max="21" width="13.8515625" style="37" customWidth="1"/>
    <col min="22" max="22" width="16.7109375" style="37" hidden="1" customWidth="1"/>
    <col min="23" max="23" width="17.140625" style="37" customWidth="1"/>
    <col min="24" max="24" width="15.28125" style="37" hidden="1" customWidth="1"/>
    <col min="25" max="25" width="14.7109375" style="37" customWidth="1"/>
    <col min="26" max="26" width="9.140625" style="37" customWidth="1"/>
    <col min="27" max="27" width="13.28125" style="37" customWidth="1"/>
    <col min="28" max="28" width="12.00390625" style="40" customWidth="1"/>
    <col min="29" max="16384" width="9.140625" style="37" customWidth="1"/>
  </cols>
  <sheetData>
    <row r="1" spans="27:28" ht="26.25">
      <c r="AA1" s="110" t="s">
        <v>93</v>
      </c>
      <c r="AB1" s="110"/>
    </row>
    <row r="3" spans="1:28" ht="20.25" customHeight="1">
      <c r="A3" s="95" t="s">
        <v>90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</row>
    <row r="4" spans="1:28" s="43" customFormat="1" ht="12">
      <c r="A4" s="96" t="s">
        <v>6</v>
      </c>
      <c r="B4" s="41"/>
      <c r="C4" s="97" t="s">
        <v>36</v>
      </c>
      <c r="D4" s="97"/>
      <c r="E4" s="97"/>
      <c r="F4" s="97"/>
      <c r="G4" s="97"/>
      <c r="H4" s="97"/>
      <c r="I4" s="97" t="s">
        <v>83</v>
      </c>
      <c r="J4" s="97"/>
      <c r="K4" s="42"/>
      <c r="L4" s="97" t="s">
        <v>39</v>
      </c>
      <c r="M4" s="97"/>
      <c r="N4" s="97"/>
      <c r="O4" s="97"/>
      <c r="P4" s="97"/>
      <c r="Q4" s="97"/>
      <c r="R4" s="97" t="s">
        <v>83</v>
      </c>
      <c r="S4" s="97"/>
      <c r="T4" s="42"/>
      <c r="U4" s="97" t="s">
        <v>40</v>
      </c>
      <c r="V4" s="97"/>
      <c r="W4" s="97"/>
      <c r="X4" s="97"/>
      <c r="Y4" s="97"/>
      <c r="Z4" s="97"/>
      <c r="AA4" s="97" t="s">
        <v>89</v>
      </c>
      <c r="AB4" s="97"/>
    </row>
    <row r="5" spans="1:28" s="43" customFormat="1" ht="12">
      <c r="A5" s="96"/>
      <c r="B5" s="41"/>
      <c r="C5" s="97"/>
      <c r="D5" s="97"/>
      <c r="E5" s="97"/>
      <c r="F5" s="97"/>
      <c r="G5" s="97"/>
      <c r="H5" s="97"/>
      <c r="I5" s="97"/>
      <c r="J5" s="97"/>
      <c r="K5" s="42"/>
      <c r="L5" s="97"/>
      <c r="M5" s="97"/>
      <c r="N5" s="97"/>
      <c r="O5" s="97"/>
      <c r="P5" s="97"/>
      <c r="Q5" s="97"/>
      <c r="R5" s="97"/>
      <c r="S5" s="97"/>
      <c r="T5" s="42"/>
      <c r="U5" s="97"/>
      <c r="V5" s="97"/>
      <c r="W5" s="97"/>
      <c r="X5" s="97"/>
      <c r="Y5" s="97"/>
      <c r="Z5" s="97"/>
      <c r="AA5" s="97"/>
      <c r="AB5" s="97"/>
    </row>
    <row r="6" spans="1:28" s="43" customFormat="1" ht="12">
      <c r="A6" s="96"/>
      <c r="B6" s="41"/>
      <c r="C6" s="97" t="s">
        <v>69</v>
      </c>
      <c r="D6" s="42"/>
      <c r="E6" s="97" t="s">
        <v>75</v>
      </c>
      <c r="F6" s="97"/>
      <c r="G6" s="97"/>
      <c r="H6" s="97"/>
      <c r="I6" s="98" t="s">
        <v>38</v>
      </c>
      <c r="J6" s="99" t="s">
        <v>76</v>
      </c>
      <c r="K6" s="42"/>
      <c r="L6" s="97" t="s">
        <v>69</v>
      </c>
      <c r="M6" s="42"/>
      <c r="N6" s="97" t="s">
        <v>75</v>
      </c>
      <c r="O6" s="97"/>
      <c r="P6" s="97"/>
      <c r="Q6" s="97"/>
      <c r="R6" s="97" t="s">
        <v>38</v>
      </c>
      <c r="S6" s="102" t="s">
        <v>76</v>
      </c>
      <c r="T6" s="42"/>
      <c r="U6" s="97" t="s">
        <v>69</v>
      </c>
      <c r="V6" s="42"/>
      <c r="W6" s="97" t="s">
        <v>75</v>
      </c>
      <c r="X6" s="97"/>
      <c r="Y6" s="97"/>
      <c r="Z6" s="97"/>
      <c r="AA6" s="97" t="s">
        <v>38</v>
      </c>
      <c r="AB6" s="102" t="s">
        <v>76</v>
      </c>
    </row>
    <row r="7" spans="1:28" s="43" customFormat="1" ht="48">
      <c r="A7" s="96"/>
      <c r="B7" s="41"/>
      <c r="C7" s="97"/>
      <c r="D7" s="42"/>
      <c r="E7" s="42" t="s">
        <v>70</v>
      </c>
      <c r="F7" s="42"/>
      <c r="G7" s="42" t="s">
        <v>71</v>
      </c>
      <c r="H7" s="44" t="s">
        <v>92</v>
      </c>
      <c r="I7" s="98"/>
      <c r="J7" s="99"/>
      <c r="K7" s="42"/>
      <c r="L7" s="97"/>
      <c r="M7" s="42"/>
      <c r="N7" s="42" t="s">
        <v>70</v>
      </c>
      <c r="O7" s="42"/>
      <c r="P7" s="42" t="s">
        <v>71</v>
      </c>
      <c r="Q7" s="44" t="s">
        <v>92</v>
      </c>
      <c r="R7" s="97"/>
      <c r="S7" s="102"/>
      <c r="T7" s="42"/>
      <c r="U7" s="97"/>
      <c r="V7" s="42"/>
      <c r="W7" s="42" t="s">
        <v>70</v>
      </c>
      <c r="X7" s="42"/>
      <c r="Y7" s="42" t="s">
        <v>71</v>
      </c>
      <c r="Z7" s="44" t="s">
        <v>92</v>
      </c>
      <c r="AA7" s="97"/>
      <c r="AB7" s="102"/>
    </row>
    <row r="8" spans="1:28" s="48" customFormat="1" ht="12">
      <c r="A8" s="45">
        <v>1</v>
      </c>
      <c r="B8" s="45"/>
      <c r="C8" s="46">
        <v>2</v>
      </c>
      <c r="D8" s="46"/>
      <c r="E8" s="46" t="s">
        <v>55</v>
      </c>
      <c r="F8" s="46"/>
      <c r="G8" s="46" t="s">
        <v>56</v>
      </c>
      <c r="H8" s="47" t="s">
        <v>57</v>
      </c>
      <c r="I8" s="100" t="s">
        <v>58</v>
      </c>
      <c r="J8" s="101"/>
      <c r="K8" s="46"/>
      <c r="L8" s="46" t="s">
        <v>59</v>
      </c>
      <c r="M8" s="46"/>
      <c r="N8" s="46" t="s">
        <v>60</v>
      </c>
      <c r="O8" s="46"/>
      <c r="P8" s="46" t="s">
        <v>61</v>
      </c>
      <c r="Q8" s="46" t="s">
        <v>62</v>
      </c>
      <c r="R8" s="100" t="s">
        <v>63</v>
      </c>
      <c r="S8" s="101"/>
      <c r="T8" s="46"/>
      <c r="U8" s="46" t="s">
        <v>64</v>
      </c>
      <c r="V8" s="46"/>
      <c r="W8" s="46" t="s">
        <v>65</v>
      </c>
      <c r="X8" s="46"/>
      <c r="Y8" s="46" t="s">
        <v>66</v>
      </c>
      <c r="Z8" s="46" t="s">
        <v>67</v>
      </c>
      <c r="AA8" s="100" t="s">
        <v>68</v>
      </c>
      <c r="AB8" s="101"/>
    </row>
    <row r="9" spans="1:28" s="56" customFormat="1" ht="12">
      <c r="A9" s="49" t="s">
        <v>84</v>
      </c>
      <c r="B9" s="50">
        <v>4453574233.13</v>
      </c>
      <c r="C9" s="51">
        <f>C10+C23</f>
        <v>4453574.2331300005</v>
      </c>
      <c r="D9" s="52">
        <v>4896018794.2</v>
      </c>
      <c r="E9" s="51">
        <f>D9/1000</f>
        <v>4896018.794199999</v>
      </c>
      <c r="F9" s="53">
        <v>5122009095.26</v>
      </c>
      <c r="G9" s="51">
        <f>F9/1000</f>
        <v>5122009.09526</v>
      </c>
      <c r="H9" s="51">
        <f>G9/G44%</f>
        <v>21.401073044976936</v>
      </c>
      <c r="I9" s="51">
        <f>G9-C9</f>
        <v>668434.8621299993</v>
      </c>
      <c r="J9" s="54">
        <f>G9/C9%</f>
        <v>115.0089529698985</v>
      </c>
      <c r="K9" s="55">
        <v>9882817128.6</v>
      </c>
      <c r="L9" s="51">
        <f>L10+L23</f>
        <v>9882817.1286</v>
      </c>
      <c r="M9" s="52">
        <v>9997897909.74</v>
      </c>
      <c r="N9" s="51">
        <f>M9/1000</f>
        <v>9997897.90974</v>
      </c>
      <c r="O9" s="53">
        <v>9950245433.38</v>
      </c>
      <c r="P9" s="51">
        <f>O9/1000</f>
        <v>9950245.433379998</v>
      </c>
      <c r="Q9" s="51">
        <f>P9/P44%</f>
        <v>48.110223348848635</v>
      </c>
      <c r="R9" s="51">
        <f>P9-L9</f>
        <v>67428.30477999896</v>
      </c>
      <c r="S9" s="54">
        <f>P9/L9%</f>
        <v>100.68227817941573</v>
      </c>
      <c r="T9" s="55">
        <v>2075171242.38</v>
      </c>
      <c r="U9" s="51">
        <f>T9/1000</f>
        <v>2075171.2423800002</v>
      </c>
      <c r="V9" s="52">
        <v>1741422306.18</v>
      </c>
      <c r="W9" s="51">
        <f>V9/1000</f>
        <v>1741422.30618</v>
      </c>
      <c r="X9" s="53">
        <v>1866595019.71</v>
      </c>
      <c r="Y9" s="51">
        <f>X9/1000</f>
        <v>1866595.0197100001</v>
      </c>
      <c r="Z9" s="51">
        <f>Y9/Y44%</f>
        <v>37.80987173545461</v>
      </c>
      <c r="AA9" s="51">
        <f>Y9-U9</f>
        <v>-208576.22267000005</v>
      </c>
      <c r="AB9" s="54">
        <f>Y9/U9%</f>
        <v>89.94896332358647</v>
      </c>
    </row>
    <row r="10" spans="1:28" s="56" customFormat="1" ht="12">
      <c r="A10" s="49" t="s">
        <v>85</v>
      </c>
      <c r="B10" s="50"/>
      <c r="C10" s="51">
        <f>C11+C12+C16+C21+C22</f>
        <v>3116490.88619</v>
      </c>
      <c r="D10" s="51"/>
      <c r="E10" s="51">
        <f>E11+E12+E16+E21+E22</f>
        <v>3696109.35368</v>
      </c>
      <c r="F10" s="51">
        <f>F11+F12+F16+F21+F22</f>
        <v>3866945746.1099997</v>
      </c>
      <c r="G10" s="51">
        <f aca="true" t="shared" si="0" ref="G10:G43">F10/1000</f>
        <v>3866945.7461099997</v>
      </c>
      <c r="H10" s="51">
        <f aca="true" t="shared" si="1" ref="H10:H43">G10/G45%</f>
        <v>16.157095137783035</v>
      </c>
      <c r="I10" s="51">
        <f aca="true" t="shared" si="2" ref="I10:I44">G10-C10</f>
        <v>750454.8599199997</v>
      </c>
      <c r="J10" s="54">
        <f aca="true" t="shared" si="3" ref="J10:J44">G10/C10%</f>
        <v>124.08012368158896</v>
      </c>
      <c r="K10" s="51"/>
      <c r="L10" s="51">
        <f>L11+L12+L16+L21+L22</f>
        <v>7244778.068999999</v>
      </c>
      <c r="M10" s="51"/>
      <c r="N10" s="51">
        <f>N11+N12+N16+N21+N22</f>
        <v>7313776.79104</v>
      </c>
      <c r="O10" s="51"/>
      <c r="P10" s="51">
        <f>P11+P12+P16+P21+P22</f>
        <v>7328746.605009999</v>
      </c>
      <c r="Q10" s="51">
        <f aca="true" t="shared" si="4" ref="Q10:Q43">P10/P45%</f>
        <v>35.435069213310534</v>
      </c>
      <c r="R10" s="51">
        <f aca="true" t="shared" si="5" ref="R10:R44">P10-L10</f>
        <v>83968.53600999992</v>
      </c>
      <c r="S10" s="54">
        <f aca="true" t="shared" si="6" ref="S10:S44">P10/L10%</f>
        <v>101.1590215077712</v>
      </c>
      <c r="T10" s="51"/>
      <c r="U10" s="51">
        <f>U11+U12+U16+U21+U22</f>
        <v>1594182.4042</v>
      </c>
      <c r="V10" s="51"/>
      <c r="W10" s="51">
        <f>W11+W12+W16+W21+W22</f>
        <v>1325828.8680099999</v>
      </c>
      <c r="X10" s="51"/>
      <c r="Y10" s="51">
        <f>Y11+Y12+Y16+Y21+Y22</f>
        <v>1391075.14687</v>
      </c>
      <c r="Z10" s="51">
        <f aca="true" t="shared" si="7" ref="Z10:Z43">Y10/Y45%</f>
        <v>28.177709764728228</v>
      </c>
      <c r="AA10" s="51">
        <f aca="true" t="shared" si="8" ref="AA10:AA44">Y10-U10</f>
        <v>-203107.25732999993</v>
      </c>
      <c r="AB10" s="54">
        <f aca="true" t="shared" si="9" ref="AB10:AB44">Y10/U10%</f>
        <v>87.25947189011133</v>
      </c>
    </row>
    <row r="11" spans="1:28" s="43" customFormat="1" ht="12">
      <c r="A11" s="57" t="s">
        <v>26</v>
      </c>
      <c r="B11" s="58">
        <v>1983986071.24</v>
      </c>
      <c r="C11" s="59">
        <f aca="true" t="shared" si="10" ref="C11:C41">B11/1000</f>
        <v>1983986.07124</v>
      </c>
      <c r="D11" s="60">
        <v>2392673127.66</v>
      </c>
      <c r="E11" s="59">
        <f aca="true" t="shared" si="11" ref="E11:E43">D11/1000</f>
        <v>2392673.1276599998</v>
      </c>
      <c r="F11" s="61">
        <v>2544474987</v>
      </c>
      <c r="G11" s="59">
        <f t="shared" si="0"/>
        <v>2544474.987</v>
      </c>
      <c r="H11" s="59">
        <f t="shared" si="1"/>
        <v>10.631471745375451</v>
      </c>
      <c r="I11" s="59">
        <f t="shared" si="2"/>
        <v>560488.9157600002</v>
      </c>
      <c r="J11" s="62">
        <f t="shared" si="3"/>
        <v>128.25064771798986</v>
      </c>
      <c r="K11" s="60">
        <v>3889419053.94</v>
      </c>
      <c r="L11" s="59">
        <f aca="true" t="shared" si="12" ref="L11:L41">K11/1000</f>
        <v>3889419.05394</v>
      </c>
      <c r="M11" s="60">
        <v>4006925819.46</v>
      </c>
      <c r="N11" s="59">
        <f aca="true" t="shared" si="13" ref="N11:N43">M11/1000</f>
        <v>4006925.81946</v>
      </c>
      <c r="O11" s="61">
        <v>4106940793.14</v>
      </c>
      <c r="P11" s="59">
        <f aca="true" t="shared" si="14" ref="P11:P43">O11/1000</f>
        <v>4106940.7931399997</v>
      </c>
      <c r="Q11" s="59">
        <f t="shared" si="4"/>
        <v>19.857383411291487</v>
      </c>
      <c r="R11" s="59">
        <f t="shared" si="5"/>
        <v>217521.73919999972</v>
      </c>
      <c r="S11" s="62">
        <f t="shared" si="6"/>
        <v>105.59265371468906</v>
      </c>
      <c r="T11" s="60">
        <v>613528290.72</v>
      </c>
      <c r="U11" s="59">
        <f aca="true" t="shared" si="15" ref="U11:U41">T11/1000</f>
        <v>613528.29072</v>
      </c>
      <c r="V11" s="60">
        <v>674417192.43</v>
      </c>
      <c r="W11" s="59">
        <f aca="true" t="shared" si="16" ref="W11:W43">V11/1000</f>
        <v>674417.1924299999</v>
      </c>
      <c r="X11" s="61">
        <v>727159521.79</v>
      </c>
      <c r="Y11" s="59">
        <f aca="true" t="shared" si="17" ref="Y11:Y43">X11/1000</f>
        <v>727159.5217899999</v>
      </c>
      <c r="Z11" s="59">
        <f t="shared" si="7"/>
        <v>14.729391150262574</v>
      </c>
      <c r="AA11" s="59">
        <f t="shared" si="8"/>
        <v>113631.23106999986</v>
      </c>
      <c r="AB11" s="62">
        <f t="shared" si="9"/>
        <v>118.52094398722006</v>
      </c>
    </row>
    <row r="12" spans="1:28" s="64" customFormat="1" ht="12">
      <c r="A12" s="63" t="s">
        <v>25</v>
      </c>
      <c r="B12" s="58">
        <v>560472791.52</v>
      </c>
      <c r="C12" s="59">
        <f t="shared" si="10"/>
        <v>560472.79152</v>
      </c>
      <c r="D12" s="60">
        <v>728120273.44</v>
      </c>
      <c r="E12" s="59">
        <f t="shared" si="11"/>
        <v>728120.27344</v>
      </c>
      <c r="F12" s="61">
        <v>756932524.68</v>
      </c>
      <c r="G12" s="59">
        <f t="shared" si="0"/>
        <v>756932.5246799999</v>
      </c>
      <c r="H12" s="59">
        <f t="shared" si="1"/>
        <v>3.162659012332875</v>
      </c>
      <c r="I12" s="59">
        <f t="shared" si="2"/>
        <v>196459.73315999995</v>
      </c>
      <c r="J12" s="62">
        <f t="shared" si="3"/>
        <v>135.05250141174594</v>
      </c>
      <c r="K12" s="52">
        <v>1197193333.04</v>
      </c>
      <c r="L12" s="59">
        <f t="shared" si="12"/>
        <v>1197193.33304</v>
      </c>
      <c r="M12" s="60">
        <v>1261160760.6</v>
      </c>
      <c r="N12" s="59">
        <f t="shared" si="13"/>
        <v>1261160.7606</v>
      </c>
      <c r="O12" s="61">
        <v>1273999719.54</v>
      </c>
      <c r="P12" s="59">
        <f t="shared" si="14"/>
        <v>1273999.71954</v>
      </c>
      <c r="Q12" s="59">
        <f t="shared" si="4"/>
        <v>6.159889360723301</v>
      </c>
      <c r="R12" s="59">
        <f t="shared" si="5"/>
        <v>76806.38650000002</v>
      </c>
      <c r="S12" s="62">
        <f t="shared" si="6"/>
        <v>106.41553743913423</v>
      </c>
      <c r="T12" s="60">
        <v>43469248.3</v>
      </c>
      <c r="U12" s="59">
        <f t="shared" si="15"/>
        <v>43469.2483</v>
      </c>
      <c r="V12" s="60">
        <v>68495435.4</v>
      </c>
      <c r="W12" s="59">
        <f t="shared" si="16"/>
        <v>68495.4354</v>
      </c>
      <c r="X12" s="61">
        <v>73991049.31</v>
      </c>
      <c r="Y12" s="59">
        <f t="shared" si="17"/>
        <v>73991.04931</v>
      </c>
      <c r="Z12" s="59">
        <f t="shared" si="7"/>
        <v>1.4987675664654188</v>
      </c>
      <c r="AA12" s="59">
        <f t="shared" si="8"/>
        <v>30521.801010000003</v>
      </c>
      <c r="AB12" s="62">
        <f t="shared" si="9"/>
        <v>170.21469706436125</v>
      </c>
    </row>
    <row r="13" spans="1:28" s="43" customFormat="1" ht="24">
      <c r="A13" s="65" t="s">
        <v>22</v>
      </c>
      <c r="B13" s="58">
        <v>169690757.7</v>
      </c>
      <c r="C13" s="59">
        <f t="shared" si="10"/>
        <v>169690.7577</v>
      </c>
      <c r="D13" s="60">
        <v>207764131.44</v>
      </c>
      <c r="E13" s="59">
        <f t="shared" si="11"/>
        <v>207764.13144</v>
      </c>
      <c r="F13" s="66">
        <v>217671356.81</v>
      </c>
      <c r="G13" s="59">
        <f t="shared" si="0"/>
        <v>217671.35681</v>
      </c>
      <c r="H13" s="59">
        <f t="shared" si="1"/>
        <v>0.9094869831797852</v>
      </c>
      <c r="I13" s="59">
        <f t="shared" si="2"/>
        <v>47980.59911000001</v>
      </c>
      <c r="J13" s="62">
        <f t="shared" si="3"/>
        <v>128.2753166762482</v>
      </c>
      <c r="K13" s="60">
        <v>565842096.22</v>
      </c>
      <c r="L13" s="59">
        <f t="shared" si="12"/>
        <v>565842.0962200001</v>
      </c>
      <c r="M13" s="60">
        <v>586123530.6</v>
      </c>
      <c r="N13" s="59">
        <f t="shared" si="13"/>
        <v>586123.5306</v>
      </c>
      <c r="O13" s="66">
        <v>615117893.95</v>
      </c>
      <c r="P13" s="59">
        <f t="shared" si="14"/>
        <v>615117.89395</v>
      </c>
      <c r="Q13" s="59">
        <f t="shared" si="4"/>
        <v>2.9741436457311274</v>
      </c>
      <c r="R13" s="59">
        <f t="shared" si="5"/>
        <v>49275.79772999999</v>
      </c>
      <c r="S13" s="62">
        <f t="shared" si="6"/>
        <v>108.70840081697307</v>
      </c>
      <c r="T13" s="60"/>
      <c r="U13" s="59">
        <f t="shared" si="15"/>
        <v>0</v>
      </c>
      <c r="V13" s="59"/>
      <c r="W13" s="59">
        <f t="shared" si="16"/>
        <v>0</v>
      </c>
      <c r="X13" s="66"/>
      <c r="Y13" s="59">
        <f t="shared" si="17"/>
        <v>0</v>
      </c>
      <c r="Z13" s="59">
        <f t="shared" si="7"/>
        <v>0</v>
      </c>
      <c r="AA13" s="59">
        <f t="shared" si="8"/>
        <v>0</v>
      </c>
      <c r="AB13" s="62" t="s">
        <v>91</v>
      </c>
    </row>
    <row r="14" spans="1:28" s="43" customFormat="1" ht="24">
      <c r="A14" s="67" t="s">
        <v>13</v>
      </c>
      <c r="B14" s="58">
        <v>347312785.31</v>
      </c>
      <c r="C14" s="59">
        <f t="shared" si="10"/>
        <v>347312.78531</v>
      </c>
      <c r="D14" s="60">
        <v>448867184</v>
      </c>
      <c r="E14" s="59">
        <f t="shared" si="11"/>
        <v>448867.184</v>
      </c>
      <c r="F14" s="68">
        <v>465270120.76</v>
      </c>
      <c r="G14" s="59">
        <f t="shared" si="0"/>
        <v>465270.12075999996</v>
      </c>
      <c r="H14" s="59">
        <f t="shared" si="1"/>
        <v>1.9440183802551025</v>
      </c>
      <c r="I14" s="59">
        <f t="shared" si="2"/>
        <v>117957.33544999996</v>
      </c>
      <c r="J14" s="62">
        <f t="shared" si="3"/>
        <v>133.96285436043337</v>
      </c>
      <c r="K14" s="60">
        <v>630030754.04</v>
      </c>
      <c r="L14" s="59">
        <f t="shared" si="12"/>
        <v>630030.7540399999</v>
      </c>
      <c r="M14" s="60">
        <v>672850740</v>
      </c>
      <c r="N14" s="59">
        <f t="shared" si="13"/>
        <v>672850.74</v>
      </c>
      <c r="O14" s="68">
        <v>657371071.62</v>
      </c>
      <c r="P14" s="59">
        <f t="shared" si="14"/>
        <v>657371.0716200001</v>
      </c>
      <c r="Q14" s="59">
        <f t="shared" si="4"/>
        <v>3.17844110011374</v>
      </c>
      <c r="R14" s="59">
        <f t="shared" si="5"/>
        <v>27340.317580000148</v>
      </c>
      <c r="S14" s="62">
        <f t="shared" si="6"/>
        <v>104.33952111141932</v>
      </c>
      <c r="T14" s="60"/>
      <c r="U14" s="59">
        <f t="shared" si="15"/>
        <v>0</v>
      </c>
      <c r="V14" s="59"/>
      <c r="W14" s="59">
        <f t="shared" si="16"/>
        <v>0</v>
      </c>
      <c r="X14" s="68"/>
      <c r="Y14" s="59">
        <f t="shared" si="17"/>
        <v>0</v>
      </c>
      <c r="Z14" s="59">
        <f t="shared" si="7"/>
        <v>0</v>
      </c>
      <c r="AA14" s="59">
        <f t="shared" si="8"/>
        <v>0</v>
      </c>
      <c r="AB14" s="62" t="s">
        <v>91</v>
      </c>
    </row>
    <row r="15" spans="1:28" s="43" customFormat="1" ht="12">
      <c r="A15" s="69" t="s">
        <v>23</v>
      </c>
      <c r="B15" s="58">
        <v>43469248.51</v>
      </c>
      <c r="C15" s="59">
        <f t="shared" si="10"/>
        <v>43469.24851</v>
      </c>
      <c r="D15" s="60">
        <v>71488958</v>
      </c>
      <c r="E15" s="59">
        <f t="shared" si="11"/>
        <v>71488.958</v>
      </c>
      <c r="F15" s="70">
        <v>73991047.11</v>
      </c>
      <c r="G15" s="59">
        <f t="shared" si="0"/>
        <v>73991.04711</v>
      </c>
      <c r="H15" s="59">
        <f t="shared" si="1"/>
        <v>0.3091536488979873</v>
      </c>
      <c r="I15" s="59">
        <f t="shared" si="2"/>
        <v>30521.798600000002</v>
      </c>
      <c r="J15" s="62">
        <f t="shared" si="3"/>
        <v>170.21469118100472</v>
      </c>
      <c r="K15" s="60">
        <v>1320482.78</v>
      </c>
      <c r="L15" s="59">
        <f t="shared" si="12"/>
        <v>1320.48278</v>
      </c>
      <c r="M15" s="60">
        <v>2186490</v>
      </c>
      <c r="N15" s="59">
        <f t="shared" si="13"/>
        <v>2186.49</v>
      </c>
      <c r="O15" s="70">
        <v>1510753.97</v>
      </c>
      <c r="P15" s="59">
        <f t="shared" si="14"/>
        <v>1510.75397</v>
      </c>
      <c r="Q15" s="59">
        <f t="shared" si="4"/>
        <v>0.007304614878434677</v>
      </c>
      <c r="R15" s="59">
        <f t="shared" si="5"/>
        <v>190.27118999999993</v>
      </c>
      <c r="S15" s="62">
        <f t="shared" si="6"/>
        <v>114.40921403003831</v>
      </c>
      <c r="T15" s="60">
        <v>43469248.3</v>
      </c>
      <c r="U15" s="59">
        <f t="shared" si="15"/>
        <v>43469.2483</v>
      </c>
      <c r="V15" s="60">
        <v>68495435.4</v>
      </c>
      <c r="W15" s="59">
        <f t="shared" si="16"/>
        <v>68495.4354</v>
      </c>
      <c r="X15" s="70">
        <v>73991049.31</v>
      </c>
      <c r="Y15" s="59">
        <f t="shared" si="17"/>
        <v>73991.04931</v>
      </c>
      <c r="Z15" s="59">
        <f t="shared" si="7"/>
        <v>1.4987675664654188</v>
      </c>
      <c r="AA15" s="59">
        <f t="shared" si="8"/>
        <v>30521.801010000003</v>
      </c>
      <c r="AB15" s="62">
        <f t="shared" si="9"/>
        <v>170.21469706436125</v>
      </c>
    </row>
    <row r="16" spans="1:28" s="64" customFormat="1" ht="12">
      <c r="A16" s="71" t="s">
        <v>24</v>
      </c>
      <c r="B16" s="58">
        <v>340098938.68</v>
      </c>
      <c r="C16" s="59">
        <f t="shared" si="10"/>
        <v>340098.93868</v>
      </c>
      <c r="D16" s="60">
        <v>344344589.55</v>
      </c>
      <c r="E16" s="59">
        <f t="shared" si="11"/>
        <v>344344.58955000003</v>
      </c>
      <c r="F16" s="72">
        <v>330464356.48</v>
      </c>
      <c r="G16" s="59">
        <f t="shared" si="0"/>
        <v>330464.35648</v>
      </c>
      <c r="H16" s="59">
        <f t="shared" si="1"/>
        <v>1.3807651820987623</v>
      </c>
      <c r="I16" s="59">
        <f t="shared" si="2"/>
        <v>-9634.582200000004</v>
      </c>
      <c r="J16" s="62">
        <f t="shared" si="3"/>
        <v>97.16712370894365</v>
      </c>
      <c r="K16" s="52">
        <v>1729796698.48</v>
      </c>
      <c r="L16" s="59">
        <f t="shared" si="12"/>
        <v>1729796.69848</v>
      </c>
      <c r="M16" s="60">
        <v>1634734138.39</v>
      </c>
      <c r="N16" s="59">
        <f t="shared" si="13"/>
        <v>1634734.1383900002</v>
      </c>
      <c r="O16" s="72">
        <v>1560200778.15</v>
      </c>
      <c r="P16" s="59">
        <f t="shared" si="14"/>
        <v>1560200.7781500001</v>
      </c>
      <c r="Q16" s="59">
        <f t="shared" si="4"/>
        <v>7.543694104884498</v>
      </c>
      <c r="R16" s="59">
        <f t="shared" si="5"/>
        <v>-169595.92032999988</v>
      </c>
      <c r="S16" s="62">
        <f t="shared" si="6"/>
        <v>90.19561544550139</v>
      </c>
      <c r="T16" s="60">
        <v>925292622.34</v>
      </c>
      <c r="U16" s="59">
        <f t="shared" si="15"/>
        <v>925292.62234</v>
      </c>
      <c r="V16" s="60">
        <v>575404838.26</v>
      </c>
      <c r="W16" s="59">
        <f t="shared" si="16"/>
        <v>575404.83826</v>
      </c>
      <c r="X16" s="72">
        <v>578730892.14</v>
      </c>
      <c r="Y16" s="59">
        <f t="shared" si="17"/>
        <v>578730.89214</v>
      </c>
      <c r="Z16" s="59">
        <f t="shared" si="7"/>
        <v>11.722811055388025</v>
      </c>
      <c r="AA16" s="59">
        <f t="shared" si="8"/>
        <v>-346561.7302</v>
      </c>
      <c r="AB16" s="62">
        <f t="shared" si="9"/>
        <v>62.54571561117933</v>
      </c>
    </row>
    <row r="17" spans="1:28" s="43" customFormat="1" ht="12">
      <c r="A17" s="73" t="s">
        <v>8</v>
      </c>
      <c r="B17" s="58"/>
      <c r="C17" s="59">
        <f t="shared" si="10"/>
        <v>0</v>
      </c>
      <c r="D17" s="59"/>
      <c r="E17" s="59">
        <f t="shared" si="11"/>
        <v>0</v>
      </c>
      <c r="F17" s="74"/>
      <c r="G17" s="59">
        <f t="shared" si="0"/>
        <v>0</v>
      </c>
      <c r="H17" s="59">
        <f t="shared" si="1"/>
        <v>0</v>
      </c>
      <c r="I17" s="59">
        <f t="shared" si="2"/>
        <v>0</v>
      </c>
      <c r="J17" s="62"/>
      <c r="K17" s="60">
        <v>147277822.05</v>
      </c>
      <c r="L17" s="59">
        <f t="shared" si="12"/>
        <v>147277.82205000002</v>
      </c>
      <c r="M17" s="60">
        <v>39459512</v>
      </c>
      <c r="N17" s="59">
        <f t="shared" si="13"/>
        <v>39459.512</v>
      </c>
      <c r="O17" s="74">
        <v>49395538.45</v>
      </c>
      <c r="P17" s="59">
        <f t="shared" si="14"/>
        <v>49395.53845</v>
      </c>
      <c r="Q17" s="59">
        <f t="shared" si="4"/>
        <v>0.23883133339716603</v>
      </c>
      <c r="R17" s="59">
        <f t="shared" si="5"/>
        <v>-97882.28360000002</v>
      </c>
      <c r="S17" s="62">
        <f t="shared" si="6"/>
        <v>33.53902017455859</v>
      </c>
      <c r="T17" s="60">
        <v>112849147.4</v>
      </c>
      <c r="U17" s="59">
        <f t="shared" si="15"/>
        <v>112849.1474</v>
      </c>
      <c r="V17" s="60">
        <v>25567110.88</v>
      </c>
      <c r="W17" s="59">
        <f t="shared" si="16"/>
        <v>25567.11088</v>
      </c>
      <c r="X17" s="74">
        <v>33722707.9</v>
      </c>
      <c r="Y17" s="59">
        <f t="shared" si="17"/>
        <v>33722.7079</v>
      </c>
      <c r="Z17" s="59">
        <f t="shared" si="7"/>
        <v>0.6830893915580172</v>
      </c>
      <c r="AA17" s="59">
        <f t="shared" si="8"/>
        <v>-79126.43950000001</v>
      </c>
      <c r="AB17" s="62">
        <f t="shared" si="9"/>
        <v>29.882997503266918</v>
      </c>
    </row>
    <row r="18" spans="1:28" s="43" customFormat="1" ht="12">
      <c r="A18" s="73" t="s">
        <v>9</v>
      </c>
      <c r="B18" s="58">
        <v>138106887.02</v>
      </c>
      <c r="C18" s="59">
        <f t="shared" si="10"/>
        <v>138106.88702000002</v>
      </c>
      <c r="D18" s="60">
        <v>160207091.53</v>
      </c>
      <c r="E18" s="59">
        <f t="shared" si="11"/>
        <v>160207.09153</v>
      </c>
      <c r="F18" s="74">
        <v>159128227.41</v>
      </c>
      <c r="G18" s="59">
        <f t="shared" si="0"/>
        <v>159128.22741</v>
      </c>
      <c r="H18" s="59">
        <f t="shared" si="1"/>
        <v>0.6648787126006416</v>
      </c>
      <c r="I18" s="59">
        <f t="shared" si="2"/>
        <v>21021.34038999997</v>
      </c>
      <c r="J18" s="62">
        <f t="shared" si="3"/>
        <v>115.221065975483</v>
      </c>
      <c r="K18" s="60">
        <v>274030615.98</v>
      </c>
      <c r="L18" s="59">
        <f t="shared" si="12"/>
        <v>274030.61598</v>
      </c>
      <c r="M18" s="60">
        <v>302091773.8</v>
      </c>
      <c r="N18" s="59">
        <f t="shared" si="13"/>
        <v>302091.7738</v>
      </c>
      <c r="O18" s="74">
        <v>290442595.94</v>
      </c>
      <c r="P18" s="59">
        <f t="shared" si="14"/>
        <v>290442.59593999997</v>
      </c>
      <c r="Q18" s="59">
        <f t="shared" si="4"/>
        <v>1.4043129124688085</v>
      </c>
      <c r="R18" s="59">
        <f t="shared" si="5"/>
        <v>16411.979959999968</v>
      </c>
      <c r="S18" s="62">
        <f t="shared" si="6"/>
        <v>105.98910450254135</v>
      </c>
      <c r="T18" s="60"/>
      <c r="U18" s="59">
        <f t="shared" si="15"/>
        <v>0</v>
      </c>
      <c r="V18" s="60"/>
      <c r="W18" s="59">
        <f t="shared" si="16"/>
        <v>0</v>
      </c>
      <c r="X18" s="74"/>
      <c r="Y18" s="59">
        <f t="shared" si="17"/>
        <v>0</v>
      </c>
      <c r="Z18" s="59">
        <f t="shared" si="7"/>
        <v>0</v>
      </c>
      <c r="AA18" s="59">
        <f t="shared" si="8"/>
        <v>0</v>
      </c>
      <c r="AB18" s="62"/>
    </row>
    <row r="19" spans="1:28" s="43" customFormat="1" ht="12">
      <c r="A19" s="73" t="s">
        <v>10</v>
      </c>
      <c r="B19" s="58">
        <v>201992051.66</v>
      </c>
      <c r="C19" s="59">
        <f t="shared" si="10"/>
        <v>201992.05166</v>
      </c>
      <c r="D19" s="60">
        <v>184137498.02</v>
      </c>
      <c r="E19" s="59">
        <f t="shared" si="11"/>
        <v>184137.49802</v>
      </c>
      <c r="F19" s="74">
        <v>171336129.07</v>
      </c>
      <c r="G19" s="59">
        <f t="shared" si="0"/>
        <v>171336.12907</v>
      </c>
      <c r="H19" s="59">
        <f t="shared" si="1"/>
        <v>0.7158864694981205</v>
      </c>
      <c r="I19" s="59">
        <f t="shared" si="2"/>
        <v>-30655.922590000002</v>
      </c>
      <c r="J19" s="62">
        <f t="shared" si="3"/>
        <v>84.823203518126</v>
      </c>
      <c r="K19" s="60">
        <v>375951088.42</v>
      </c>
      <c r="L19" s="59">
        <f t="shared" si="12"/>
        <v>375951.08842000004</v>
      </c>
      <c r="M19" s="60">
        <v>336156601.04</v>
      </c>
      <c r="N19" s="59">
        <f t="shared" si="13"/>
        <v>336156.60104000004</v>
      </c>
      <c r="O19" s="74">
        <v>270802770.14</v>
      </c>
      <c r="P19" s="59">
        <f t="shared" si="14"/>
        <v>270802.77014</v>
      </c>
      <c r="Q19" s="59">
        <f t="shared" si="4"/>
        <v>1.3093528020885954</v>
      </c>
      <c r="R19" s="59">
        <f t="shared" si="5"/>
        <v>-105148.31828000006</v>
      </c>
      <c r="S19" s="62">
        <f t="shared" si="6"/>
        <v>72.03138346482672</v>
      </c>
      <c r="T19" s="60">
        <v>134661365.57</v>
      </c>
      <c r="U19" s="59">
        <f t="shared" si="15"/>
        <v>134661.36557</v>
      </c>
      <c r="V19" s="60">
        <v>125922697.94</v>
      </c>
      <c r="W19" s="59">
        <f t="shared" si="16"/>
        <v>125922.69794</v>
      </c>
      <c r="X19" s="74">
        <v>114224086.46</v>
      </c>
      <c r="Y19" s="59">
        <f t="shared" si="17"/>
        <v>114224.08645999999</v>
      </c>
      <c r="Z19" s="59">
        <f t="shared" si="7"/>
        <v>2.3137306159577933</v>
      </c>
      <c r="AA19" s="59">
        <f t="shared" si="8"/>
        <v>-20437.279110000003</v>
      </c>
      <c r="AB19" s="62">
        <f t="shared" si="9"/>
        <v>84.82320521294858</v>
      </c>
    </row>
    <row r="20" spans="1:28" s="43" customFormat="1" ht="12">
      <c r="A20" s="75" t="s">
        <v>12</v>
      </c>
      <c r="B20" s="58"/>
      <c r="C20" s="59">
        <f t="shared" si="10"/>
        <v>0</v>
      </c>
      <c r="D20" s="59"/>
      <c r="E20" s="59">
        <f t="shared" si="11"/>
        <v>0</v>
      </c>
      <c r="F20" s="76"/>
      <c r="G20" s="59">
        <f t="shared" si="0"/>
        <v>0</v>
      </c>
      <c r="H20" s="59">
        <f t="shared" si="1"/>
        <v>0</v>
      </c>
      <c r="I20" s="59">
        <f t="shared" si="2"/>
        <v>0</v>
      </c>
      <c r="J20" s="62" t="s">
        <v>91</v>
      </c>
      <c r="K20" s="60">
        <v>932537172.03</v>
      </c>
      <c r="L20" s="59">
        <f t="shared" si="12"/>
        <v>932537.17203</v>
      </c>
      <c r="M20" s="60">
        <v>957026251.55</v>
      </c>
      <c r="N20" s="59">
        <f t="shared" si="13"/>
        <v>957026.2515499999</v>
      </c>
      <c r="O20" s="76">
        <v>949559873.62</v>
      </c>
      <c r="P20" s="59">
        <f t="shared" si="14"/>
        <v>949559.87362</v>
      </c>
      <c r="Q20" s="59">
        <f t="shared" si="4"/>
        <v>4.591197056929927</v>
      </c>
      <c r="R20" s="59">
        <f t="shared" si="5"/>
        <v>17022.701589999953</v>
      </c>
      <c r="S20" s="62">
        <f t="shared" si="6"/>
        <v>101.82541802091856</v>
      </c>
      <c r="T20" s="60">
        <v>677782109.37</v>
      </c>
      <c r="U20" s="59">
        <f t="shared" si="15"/>
        <v>677782.10937</v>
      </c>
      <c r="V20" s="60">
        <v>423915029.44</v>
      </c>
      <c r="W20" s="59">
        <f t="shared" si="16"/>
        <v>423915.02944</v>
      </c>
      <c r="X20" s="76">
        <v>430784097.78</v>
      </c>
      <c r="Y20" s="59">
        <f t="shared" si="17"/>
        <v>430784.09777999995</v>
      </c>
      <c r="Z20" s="59">
        <f t="shared" si="7"/>
        <v>8.725991047872213</v>
      </c>
      <c r="AA20" s="59">
        <f t="shared" si="8"/>
        <v>-246998.01159</v>
      </c>
      <c r="AB20" s="62">
        <f t="shared" si="9"/>
        <v>63.55790331798737</v>
      </c>
    </row>
    <row r="21" spans="1:28" s="43" customFormat="1" ht="12">
      <c r="A21" s="77" t="s">
        <v>11</v>
      </c>
      <c r="B21" s="58">
        <v>231933084.75</v>
      </c>
      <c r="C21" s="59">
        <f t="shared" si="10"/>
        <v>231933.08475</v>
      </c>
      <c r="D21" s="60">
        <v>230971363.03</v>
      </c>
      <c r="E21" s="59">
        <f t="shared" si="11"/>
        <v>230971.36303</v>
      </c>
      <c r="F21" s="78">
        <v>235065616.1</v>
      </c>
      <c r="G21" s="59">
        <f t="shared" si="0"/>
        <v>235065.61609999998</v>
      </c>
      <c r="H21" s="59">
        <f t="shared" si="1"/>
        <v>0.9821646778390682</v>
      </c>
      <c r="I21" s="59">
        <f t="shared" si="2"/>
        <v>3132.5313499999756</v>
      </c>
      <c r="J21" s="62">
        <f t="shared" si="3"/>
        <v>101.35061858612218</v>
      </c>
      <c r="K21" s="60">
        <v>426014229.61</v>
      </c>
      <c r="L21" s="59">
        <f t="shared" si="12"/>
        <v>426014.22961000004</v>
      </c>
      <c r="M21" s="60">
        <v>410133507.2</v>
      </c>
      <c r="N21" s="59">
        <f t="shared" si="13"/>
        <v>410133.5072</v>
      </c>
      <c r="O21" s="78">
        <v>385638430.52</v>
      </c>
      <c r="P21" s="59">
        <f t="shared" si="14"/>
        <v>385638.43052</v>
      </c>
      <c r="Q21" s="59">
        <f t="shared" si="4"/>
        <v>1.8645922984220848</v>
      </c>
      <c r="R21" s="59">
        <f t="shared" si="5"/>
        <v>-40375.799090000044</v>
      </c>
      <c r="S21" s="62">
        <f t="shared" si="6"/>
        <v>90.522429467447</v>
      </c>
      <c r="T21" s="60">
        <v>5077848.02</v>
      </c>
      <c r="U21" s="59">
        <f t="shared" si="15"/>
        <v>5077.848019999999</v>
      </c>
      <c r="V21" s="60">
        <v>5187686.56</v>
      </c>
      <c r="W21" s="59">
        <f t="shared" si="16"/>
        <v>5187.686559999999</v>
      </c>
      <c r="X21" s="78">
        <v>4851317.7</v>
      </c>
      <c r="Y21" s="59">
        <f t="shared" si="17"/>
        <v>4851.3177000000005</v>
      </c>
      <c r="Z21" s="59">
        <f t="shared" si="7"/>
        <v>0.09826861074663698</v>
      </c>
      <c r="AA21" s="59">
        <f t="shared" si="8"/>
        <v>-226.53031999999894</v>
      </c>
      <c r="AB21" s="62">
        <f t="shared" si="9"/>
        <v>95.53885190915976</v>
      </c>
    </row>
    <row r="22" spans="1:28" s="43" customFormat="1" ht="36">
      <c r="A22" s="77" t="s">
        <v>14</v>
      </c>
      <c r="B22" s="79"/>
      <c r="C22" s="59">
        <f t="shared" si="10"/>
        <v>0</v>
      </c>
      <c r="D22" s="59"/>
      <c r="E22" s="59">
        <f t="shared" si="11"/>
        <v>0</v>
      </c>
      <c r="F22" s="78">
        <v>8261.85</v>
      </c>
      <c r="G22" s="59">
        <f t="shared" si="0"/>
        <v>8.26185</v>
      </c>
      <c r="H22" s="59">
        <f t="shared" si="1"/>
        <v>3.4520136880217706E-05</v>
      </c>
      <c r="I22" s="59">
        <f t="shared" si="2"/>
        <v>8.26185</v>
      </c>
      <c r="J22" s="62" t="s">
        <v>91</v>
      </c>
      <c r="K22" s="59">
        <v>2354753.93</v>
      </c>
      <c r="L22" s="59">
        <f t="shared" si="12"/>
        <v>2354.7539300000003</v>
      </c>
      <c r="M22" s="60">
        <v>822565.39</v>
      </c>
      <c r="N22" s="59">
        <f t="shared" si="13"/>
        <v>822.56539</v>
      </c>
      <c r="O22" s="78">
        <v>1966883.66</v>
      </c>
      <c r="P22" s="59">
        <f t="shared" si="14"/>
        <v>1966.88366</v>
      </c>
      <c r="Q22" s="59">
        <f t="shared" si="4"/>
        <v>0.009510037989167787</v>
      </c>
      <c r="R22" s="59">
        <f t="shared" si="5"/>
        <v>-387.87027000000035</v>
      </c>
      <c r="S22" s="62">
        <f t="shared" si="6"/>
        <v>83.52820373039997</v>
      </c>
      <c r="T22" s="59">
        <v>6814394.82</v>
      </c>
      <c r="U22" s="59">
        <f t="shared" si="15"/>
        <v>6814.39482</v>
      </c>
      <c r="V22" s="60">
        <v>2323715.36</v>
      </c>
      <c r="W22" s="59">
        <f t="shared" si="16"/>
        <v>2323.7153599999997</v>
      </c>
      <c r="X22" s="78">
        <v>6342365.93</v>
      </c>
      <c r="Y22" s="59">
        <f t="shared" si="17"/>
        <v>6342.36593</v>
      </c>
      <c r="Z22" s="59">
        <f t="shared" si="7"/>
        <v>0.1284713818655707</v>
      </c>
      <c r="AA22" s="59">
        <f t="shared" si="8"/>
        <v>-472.0288900000005</v>
      </c>
      <c r="AB22" s="62">
        <f t="shared" si="9"/>
        <v>93.07306220921316</v>
      </c>
    </row>
    <row r="23" spans="1:28" s="56" customFormat="1" ht="12">
      <c r="A23" s="80" t="s">
        <v>86</v>
      </c>
      <c r="B23" s="81"/>
      <c r="C23" s="51">
        <f>C24+C25+C26+C27+C28+C29+C30+C31+C32</f>
        <v>1337083.3469400003</v>
      </c>
      <c r="D23" s="51"/>
      <c r="E23" s="51">
        <f>E24+E25+E26+E27+E28+E29+E30+E31+E32</f>
        <v>1199909.44052</v>
      </c>
      <c r="F23" s="51">
        <f>F24+F25+F26+F27+F28+F29+F30+F31+F32</f>
        <v>1255063349.1499999</v>
      </c>
      <c r="G23" s="51">
        <f t="shared" si="0"/>
        <v>1255063.34915</v>
      </c>
      <c r="H23" s="51">
        <f t="shared" si="1"/>
        <v>5.243977874931457</v>
      </c>
      <c r="I23" s="51">
        <f t="shared" si="2"/>
        <v>-82019.9977900004</v>
      </c>
      <c r="J23" s="54">
        <f t="shared" si="3"/>
        <v>93.86575279860389</v>
      </c>
      <c r="K23" s="51"/>
      <c r="L23" s="51">
        <f>L24+L25+L26+L27+L28+L29+L30+L31+L32</f>
        <v>2638039.0596000003</v>
      </c>
      <c r="M23" s="51"/>
      <c r="N23" s="51">
        <f>N24+N25+N26+N27+N28+N29+N30+N31+N32</f>
        <v>2684121.1187</v>
      </c>
      <c r="O23" s="51"/>
      <c r="P23" s="51">
        <f>P24+P25+P26+P27+P28+P29+P30+P31+P32</f>
        <v>2621498.82837</v>
      </c>
      <c r="Q23" s="51">
        <f t="shared" si="4"/>
        <v>12.67515407919833</v>
      </c>
      <c r="R23" s="51">
        <f t="shared" si="5"/>
        <v>-16540.2312300005</v>
      </c>
      <c r="S23" s="54">
        <f t="shared" si="6"/>
        <v>99.37301037413341</v>
      </c>
      <c r="T23" s="51"/>
      <c r="U23" s="51">
        <f>U24+U25+U26+U27+U28+U29+U30+U31+U32</f>
        <v>480988.83818</v>
      </c>
      <c r="V23" s="51"/>
      <c r="W23" s="51">
        <f>W24+W25+W26+W27+W28+W29+W30+W31+W32</f>
        <v>415593.4381700001</v>
      </c>
      <c r="X23" s="51"/>
      <c r="Y23" s="51">
        <f>Y24+Y25+Y26+Y27+Y28+Y29+Y30+Y31+Y32</f>
        <v>475519.8728400001</v>
      </c>
      <c r="Z23" s="51">
        <f t="shared" si="7"/>
        <v>9.632161852934157</v>
      </c>
      <c r="AA23" s="51">
        <f t="shared" si="8"/>
        <v>-5468.965339999937</v>
      </c>
      <c r="AB23" s="54">
        <f t="shared" si="9"/>
        <v>98.86297458363195</v>
      </c>
    </row>
    <row r="24" spans="1:28" s="43" customFormat="1" ht="48">
      <c r="A24" s="63" t="s">
        <v>15</v>
      </c>
      <c r="B24" s="58">
        <v>294002309.83</v>
      </c>
      <c r="C24" s="59">
        <f t="shared" si="10"/>
        <v>294002.30983</v>
      </c>
      <c r="D24" s="60">
        <v>301706107.97</v>
      </c>
      <c r="E24" s="59">
        <f t="shared" si="11"/>
        <v>301706.10797</v>
      </c>
      <c r="F24" s="61">
        <v>330229100.48</v>
      </c>
      <c r="G24" s="59">
        <f t="shared" si="0"/>
        <v>330229.10048</v>
      </c>
      <c r="H24" s="59">
        <f t="shared" si="1"/>
        <v>1.3797822219479616</v>
      </c>
      <c r="I24" s="59">
        <f t="shared" si="2"/>
        <v>36226.79065000004</v>
      </c>
      <c r="J24" s="62">
        <f t="shared" si="3"/>
        <v>112.32194082793</v>
      </c>
      <c r="K24" s="60">
        <v>1042281991.24</v>
      </c>
      <c r="L24" s="59">
        <f t="shared" si="12"/>
        <v>1042281.99124</v>
      </c>
      <c r="M24" s="60">
        <v>1153749987.48</v>
      </c>
      <c r="N24" s="59">
        <f t="shared" si="13"/>
        <v>1153749.9874800001</v>
      </c>
      <c r="O24" s="61">
        <v>1088474132.99</v>
      </c>
      <c r="P24" s="59">
        <f t="shared" si="14"/>
        <v>1088474.13299</v>
      </c>
      <c r="Q24" s="59">
        <f t="shared" si="4"/>
        <v>5.262858482926932</v>
      </c>
      <c r="R24" s="59">
        <f t="shared" si="5"/>
        <v>46192.14175000007</v>
      </c>
      <c r="S24" s="62">
        <f t="shared" si="6"/>
        <v>104.43182767602512</v>
      </c>
      <c r="T24" s="60">
        <v>312651221.55</v>
      </c>
      <c r="U24" s="59">
        <f t="shared" si="15"/>
        <v>312651.22155</v>
      </c>
      <c r="V24" s="60">
        <v>294056528.93</v>
      </c>
      <c r="W24" s="59">
        <f t="shared" si="16"/>
        <v>294056.52893000003</v>
      </c>
      <c r="X24" s="61">
        <v>342628360.12</v>
      </c>
      <c r="Y24" s="59">
        <f t="shared" si="17"/>
        <v>342628.36012</v>
      </c>
      <c r="Z24" s="59">
        <f t="shared" si="7"/>
        <v>6.940302621572451</v>
      </c>
      <c r="AA24" s="59">
        <f t="shared" si="8"/>
        <v>29977.13857000001</v>
      </c>
      <c r="AB24" s="62">
        <f t="shared" si="9"/>
        <v>109.58804460170835</v>
      </c>
    </row>
    <row r="25" spans="1:28" s="43" customFormat="1" ht="24">
      <c r="A25" s="63" t="s">
        <v>16</v>
      </c>
      <c r="B25" s="58">
        <v>20437103.84</v>
      </c>
      <c r="C25" s="59">
        <f t="shared" si="10"/>
        <v>20437.10384</v>
      </c>
      <c r="D25" s="60">
        <v>23153540</v>
      </c>
      <c r="E25" s="59">
        <f t="shared" si="11"/>
        <v>23153.54</v>
      </c>
      <c r="F25" s="61">
        <v>20055409.63</v>
      </c>
      <c r="G25" s="59">
        <f t="shared" si="0"/>
        <v>20055.40963</v>
      </c>
      <c r="H25" s="59">
        <f t="shared" si="1"/>
        <v>0.08379666607556857</v>
      </c>
      <c r="I25" s="59">
        <f t="shared" si="2"/>
        <v>-381.6942100000015</v>
      </c>
      <c r="J25" s="62">
        <f t="shared" si="3"/>
        <v>98.13234686779376</v>
      </c>
      <c r="K25" s="60">
        <v>32027779.42</v>
      </c>
      <c r="L25" s="59">
        <f t="shared" si="12"/>
        <v>32027.779420000003</v>
      </c>
      <c r="M25" s="60">
        <v>25635000</v>
      </c>
      <c r="N25" s="59">
        <f t="shared" si="13"/>
        <v>25635</v>
      </c>
      <c r="O25" s="61">
        <v>32332591.02</v>
      </c>
      <c r="P25" s="59">
        <f t="shared" si="14"/>
        <v>32332.59102</v>
      </c>
      <c r="Q25" s="59">
        <f t="shared" si="4"/>
        <v>0.1563306336524374</v>
      </c>
      <c r="R25" s="59">
        <f t="shared" si="5"/>
        <v>304.81159999999727</v>
      </c>
      <c r="S25" s="62">
        <f t="shared" si="6"/>
        <v>100.95171006395047</v>
      </c>
      <c r="T25" s="60"/>
      <c r="U25" s="59">
        <f t="shared" si="15"/>
        <v>0</v>
      </c>
      <c r="V25" s="59"/>
      <c r="W25" s="59">
        <f t="shared" si="16"/>
        <v>0</v>
      </c>
      <c r="X25" s="61"/>
      <c r="Y25" s="59">
        <f t="shared" si="17"/>
        <v>0</v>
      </c>
      <c r="Z25" s="59">
        <f t="shared" si="7"/>
        <v>0</v>
      </c>
      <c r="AA25" s="59">
        <f t="shared" si="8"/>
        <v>0</v>
      </c>
      <c r="AB25" s="62" t="s">
        <v>91</v>
      </c>
    </row>
    <row r="26" spans="1:28" s="43" customFormat="1" ht="24">
      <c r="A26" s="63" t="s">
        <v>17</v>
      </c>
      <c r="B26" s="58">
        <v>873283808.95</v>
      </c>
      <c r="C26" s="59">
        <f t="shared" si="10"/>
        <v>873283.8089500001</v>
      </c>
      <c r="D26" s="60">
        <v>694090227.24</v>
      </c>
      <c r="E26" s="59">
        <f t="shared" si="11"/>
        <v>694090.22724</v>
      </c>
      <c r="F26" s="61">
        <v>691318121.29</v>
      </c>
      <c r="G26" s="59">
        <f t="shared" si="0"/>
        <v>691318.1212899999</v>
      </c>
      <c r="H26" s="59">
        <f t="shared" si="1"/>
        <v>2.8885051380387856</v>
      </c>
      <c r="I26" s="59">
        <f t="shared" si="2"/>
        <v>-181965.68766000017</v>
      </c>
      <c r="J26" s="62">
        <f t="shared" si="3"/>
        <v>79.1630526301881</v>
      </c>
      <c r="K26" s="60">
        <v>1049007730.56</v>
      </c>
      <c r="L26" s="59">
        <f t="shared" si="12"/>
        <v>1049007.73056</v>
      </c>
      <c r="M26" s="60">
        <v>901255065.36</v>
      </c>
      <c r="N26" s="59">
        <f t="shared" si="13"/>
        <v>901255.06536</v>
      </c>
      <c r="O26" s="61">
        <v>931448125.54</v>
      </c>
      <c r="P26" s="59">
        <f t="shared" si="14"/>
        <v>931448.1255399999</v>
      </c>
      <c r="Q26" s="59">
        <f t="shared" si="4"/>
        <v>4.5036253231289365</v>
      </c>
      <c r="R26" s="59">
        <f t="shared" si="5"/>
        <v>-117559.60502000013</v>
      </c>
      <c r="S26" s="62">
        <f t="shared" si="6"/>
        <v>88.7932565609176</v>
      </c>
      <c r="T26" s="60">
        <v>47413519.64</v>
      </c>
      <c r="U26" s="59">
        <f t="shared" si="15"/>
        <v>47413.51964</v>
      </c>
      <c r="V26" s="60">
        <v>23330793.01</v>
      </c>
      <c r="W26" s="59">
        <f t="shared" si="16"/>
        <v>23330.79301</v>
      </c>
      <c r="X26" s="61">
        <v>22798299.67</v>
      </c>
      <c r="Y26" s="59">
        <f t="shared" si="17"/>
        <v>22798.29967</v>
      </c>
      <c r="Z26" s="59">
        <f t="shared" si="7"/>
        <v>0.4618038591775616</v>
      </c>
      <c r="AA26" s="59">
        <f t="shared" si="8"/>
        <v>-24615.21997</v>
      </c>
      <c r="AB26" s="62">
        <f t="shared" si="9"/>
        <v>48.083963905447796</v>
      </c>
    </row>
    <row r="27" spans="1:28" s="43" customFormat="1" ht="24">
      <c r="A27" s="63" t="s">
        <v>18</v>
      </c>
      <c r="B27" s="58">
        <v>85608936.59</v>
      </c>
      <c r="C27" s="59">
        <f t="shared" si="10"/>
        <v>85608.93659</v>
      </c>
      <c r="D27" s="60">
        <v>55358313</v>
      </c>
      <c r="E27" s="59">
        <f t="shared" si="11"/>
        <v>55358.313</v>
      </c>
      <c r="F27" s="61">
        <v>76876098.48</v>
      </c>
      <c r="G27" s="59">
        <f t="shared" si="0"/>
        <v>76876.09848</v>
      </c>
      <c r="H27" s="59">
        <f t="shared" si="1"/>
        <v>0.3212081364762972</v>
      </c>
      <c r="I27" s="59">
        <f t="shared" si="2"/>
        <v>-8732.838109999997</v>
      </c>
      <c r="J27" s="62">
        <f t="shared" si="3"/>
        <v>89.79915128274111</v>
      </c>
      <c r="K27" s="60">
        <v>417084772.14</v>
      </c>
      <c r="L27" s="59">
        <f t="shared" si="12"/>
        <v>417084.77213999996</v>
      </c>
      <c r="M27" s="60">
        <v>451612053.25</v>
      </c>
      <c r="N27" s="59">
        <f t="shared" si="13"/>
        <v>451612.05325</v>
      </c>
      <c r="O27" s="61">
        <v>396611685.98</v>
      </c>
      <c r="P27" s="59">
        <f t="shared" si="14"/>
        <v>396611.68598</v>
      </c>
      <c r="Q27" s="59">
        <f t="shared" si="4"/>
        <v>1.9176488560679208</v>
      </c>
      <c r="R27" s="59">
        <f t="shared" si="5"/>
        <v>-20473.086159999948</v>
      </c>
      <c r="S27" s="62">
        <f t="shared" si="6"/>
        <v>95.09138488682875</v>
      </c>
      <c r="T27" s="60">
        <v>124707398.94</v>
      </c>
      <c r="U27" s="59">
        <f t="shared" si="15"/>
        <v>124707.39894</v>
      </c>
      <c r="V27" s="60">
        <v>92856463.43</v>
      </c>
      <c r="W27" s="59">
        <f t="shared" si="16"/>
        <v>92856.46343</v>
      </c>
      <c r="X27" s="61">
        <v>101071204.22</v>
      </c>
      <c r="Y27" s="59">
        <f t="shared" si="17"/>
        <v>101071.20422</v>
      </c>
      <c r="Z27" s="59">
        <f t="shared" si="7"/>
        <v>2.0473049673058994</v>
      </c>
      <c r="AA27" s="59">
        <f t="shared" si="8"/>
        <v>-23636.19472</v>
      </c>
      <c r="AB27" s="62">
        <f t="shared" si="9"/>
        <v>81.04667812743654</v>
      </c>
    </row>
    <row r="28" spans="1:28" s="43" customFormat="1" ht="24">
      <c r="A28" s="63" t="s">
        <v>19</v>
      </c>
      <c r="B28" s="58"/>
      <c r="C28" s="59">
        <f t="shared" si="10"/>
        <v>0</v>
      </c>
      <c r="D28" s="59"/>
      <c r="E28" s="59">
        <f t="shared" si="11"/>
        <v>0</v>
      </c>
      <c r="F28" s="61"/>
      <c r="G28" s="59">
        <f t="shared" si="0"/>
        <v>0</v>
      </c>
      <c r="H28" s="59">
        <f t="shared" si="1"/>
        <v>0</v>
      </c>
      <c r="I28" s="59">
        <f t="shared" si="2"/>
        <v>0</v>
      </c>
      <c r="J28" s="62" t="s">
        <v>91</v>
      </c>
      <c r="K28" s="60">
        <v>3813398.25</v>
      </c>
      <c r="L28" s="59">
        <f t="shared" si="12"/>
        <v>3813.39825</v>
      </c>
      <c r="M28" s="60">
        <v>3400000</v>
      </c>
      <c r="N28" s="59">
        <f t="shared" si="13"/>
        <v>3400</v>
      </c>
      <c r="O28" s="61">
        <v>3937902.13</v>
      </c>
      <c r="P28" s="59">
        <f t="shared" si="14"/>
        <v>3937.90213</v>
      </c>
      <c r="Q28" s="59">
        <f t="shared" si="4"/>
        <v>0.01904006811156525</v>
      </c>
      <c r="R28" s="59">
        <f t="shared" si="5"/>
        <v>124.50387999999975</v>
      </c>
      <c r="S28" s="62">
        <f t="shared" si="6"/>
        <v>103.2649063076483</v>
      </c>
      <c r="T28" s="60">
        <v>285364.07</v>
      </c>
      <c r="U28" s="59">
        <f t="shared" si="15"/>
        <v>285.36407</v>
      </c>
      <c r="V28" s="60">
        <v>651520</v>
      </c>
      <c r="W28" s="59">
        <f t="shared" si="16"/>
        <v>651.52</v>
      </c>
      <c r="X28" s="61">
        <v>696986.87</v>
      </c>
      <c r="Y28" s="59">
        <f t="shared" si="17"/>
        <v>696.98687</v>
      </c>
      <c r="Z28" s="59">
        <f t="shared" si="7"/>
        <v>0.014118211929007836</v>
      </c>
      <c r="AA28" s="59">
        <f t="shared" si="8"/>
        <v>411.6227999999999</v>
      </c>
      <c r="AB28" s="62" t="s">
        <v>81</v>
      </c>
    </row>
    <row r="29" spans="1:28" s="43" customFormat="1" ht="24">
      <c r="A29" s="63" t="s">
        <v>20</v>
      </c>
      <c r="B29" s="58">
        <v>110357278.29</v>
      </c>
      <c r="C29" s="59">
        <f t="shared" si="10"/>
        <v>110357.27829</v>
      </c>
      <c r="D29" s="60">
        <v>124830752.31</v>
      </c>
      <c r="E29" s="59">
        <f t="shared" si="11"/>
        <v>124830.75231</v>
      </c>
      <c r="F29" s="61">
        <v>134670513.27</v>
      </c>
      <c r="G29" s="59">
        <f t="shared" si="0"/>
        <v>134670.51327000002</v>
      </c>
      <c r="H29" s="59">
        <f t="shared" si="1"/>
        <v>0.5626880846069071</v>
      </c>
      <c r="I29" s="59">
        <f t="shared" si="2"/>
        <v>24313.234980000023</v>
      </c>
      <c r="J29" s="62">
        <f t="shared" si="3"/>
        <v>122.03138330043716</v>
      </c>
      <c r="K29" s="60">
        <v>158789949.06</v>
      </c>
      <c r="L29" s="59">
        <f t="shared" si="12"/>
        <v>158789.94906</v>
      </c>
      <c r="M29" s="60">
        <v>147399377.99</v>
      </c>
      <c r="N29" s="59">
        <f t="shared" si="13"/>
        <v>147399.37799</v>
      </c>
      <c r="O29" s="61">
        <v>160485752.18</v>
      </c>
      <c r="P29" s="59">
        <f t="shared" si="14"/>
        <v>160485.75218</v>
      </c>
      <c r="Q29" s="59">
        <f t="shared" si="4"/>
        <v>0.7759612990795639</v>
      </c>
      <c r="R29" s="59">
        <f t="shared" si="5"/>
        <v>1695.8031199999969</v>
      </c>
      <c r="S29" s="62">
        <f t="shared" si="6"/>
        <v>101.0679536897888</v>
      </c>
      <c r="T29" s="60">
        <v>4362010.23</v>
      </c>
      <c r="U29" s="59">
        <f t="shared" si="15"/>
        <v>4362.010230000001</v>
      </c>
      <c r="V29" s="60">
        <v>3502336.68</v>
      </c>
      <c r="W29" s="59">
        <f t="shared" si="16"/>
        <v>3502.3366800000003</v>
      </c>
      <c r="X29" s="61">
        <v>5061392.89</v>
      </c>
      <c r="Y29" s="59">
        <f t="shared" si="17"/>
        <v>5061.39289</v>
      </c>
      <c r="Z29" s="59">
        <f t="shared" si="7"/>
        <v>0.10252390762683011</v>
      </c>
      <c r="AA29" s="59">
        <f t="shared" si="8"/>
        <v>699.3826599999993</v>
      </c>
      <c r="AB29" s="62">
        <f t="shared" si="9"/>
        <v>116.03349426349234</v>
      </c>
    </row>
    <row r="30" spans="1:28" s="43" customFormat="1" ht="12">
      <c r="A30" s="63" t="s">
        <v>21</v>
      </c>
      <c r="B30" s="58">
        <v>528390.63</v>
      </c>
      <c r="C30" s="59">
        <f t="shared" si="10"/>
        <v>528.39063</v>
      </c>
      <c r="D30" s="60">
        <v>770500</v>
      </c>
      <c r="E30" s="59">
        <f t="shared" si="11"/>
        <v>770.5</v>
      </c>
      <c r="F30" s="61">
        <v>1914106</v>
      </c>
      <c r="G30" s="59">
        <f t="shared" si="0"/>
        <v>1914.106</v>
      </c>
      <c r="H30" s="59">
        <f t="shared" si="1"/>
        <v>0.007997627785937288</v>
      </c>
      <c r="I30" s="59">
        <f t="shared" si="2"/>
        <v>1385.71537</v>
      </c>
      <c r="J30" s="62" t="s">
        <v>82</v>
      </c>
      <c r="K30" s="60">
        <v>1947155.66</v>
      </c>
      <c r="L30" s="59">
        <f t="shared" si="12"/>
        <v>1947.15566</v>
      </c>
      <c r="M30" s="60">
        <v>1069634.62</v>
      </c>
      <c r="N30" s="59">
        <f t="shared" si="13"/>
        <v>1069.63462</v>
      </c>
      <c r="O30" s="61">
        <v>8208638.53</v>
      </c>
      <c r="P30" s="59">
        <f t="shared" si="14"/>
        <v>8208.63853</v>
      </c>
      <c r="Q30" s="59">
        <f t="shared" si="4"/>
        <v>0.03968941623097648</v>
      </c>
      <c r="R30" s="59">
        <f t="shared" si="5"/>
        <v>6261.48287</v>
      </c>
      <c r="S30" s="62" t="s">
        <v>80</v>
      </c>
      <c r="T30" s="60">
        <v>2941141.35</v>
      </c>
      <c r="U30" s="59">
        <f t="shared" si="15"/>
        <v>2941.14135</v>
      </c>
      <c r="V30" s="60">
        <v>1195796.12</v>
      </c>
      <c r="W30" s="59">
        <f t="shared" si="16"/>
        <v>1195.7961200000002</v>
      </c>
      <c r="X30" s="61">
        <v>3263629.07</v>
      </c>
      <c r="Y30" s="59">
        <f t="shared" si="17"/>
        <v>3263.62907</v>
      </c>
      <c r="Z30" s="59">
        <f t="shared" si="7"/>
        <v>0.06610828532240608</v>
      </c>
      <c r="AA30" s="59">
        <f t="shared" si="8"/>
        <v>322.4877200000001</v>
      </c>
      <c r="AB30" s="62">
        <f t="shared" si="9"/>
        <v>110.96471340964283</v>
      </c>
    </row>
    <row r="31" spans="1:28" s="43" customFormat="1" ht="72">
      <c r="A31" s="82" t="s">
        <v>27</v>
      </c>
      <c r="B31" s="58">
        <v>990.24</v>
      </c>
      <c r="C31" s="59">
        <f t="shared" si="10"/>
        <v>0.99024</v>
      </c>
      <c r="D31" s="59"/>
      <c r="E31" s="59">
        <f t="shared" si="11"/>
        <v>0</v>
      </c>
      <c r="F31" s="59"/>
      <c r="G31" s="59">
        <f t="shared" si="0"/>
        <v>0</v>
      </c>
      <c r="H31" s="59">
        <f t="shared" si="1"/>
        <v>0</v>
      </c>
      <c r="I31" s="59">
        <f t="shared" si="2"/>
        <v>-0.99024</v>
      </c>
      <c r="J31" s="62">
        <f t="shared" si="3"/>
        <v>0</v>
      </c>
      <c r="K31" s="60"/>
      <c r="L31" s="59">
        <f t="shared" si="12"/>
        <v>0</v>
      </c>
      <c r="M31" s="59"/>
      <c r="N31" s="59">
        <f t="shared" si="13"/>
        <v>0</v>
      </c>
      <c r="O31" s="59"/>
      <c r="P31" s="59">
        <f t="shared" si="14"/>
        <v>0</v>
      </c>
      <c r="Q31" s="59">
        <f t="shared" si="4"/>
        <v>0</v>
      </c>
      <c r="R31" s="59">
        <f t="shared" si="5"/>
        <v>0</v>
      </c>
      <c r="S31" s="62"/>
      <c r="T31" s="60">
        <v>9000</v>
      </c>
      <c r="U31" s="59">
        <f t="shared" si="15"/>
        <v>9</v>
      </c>
      <c r="V31" s="59"/>
      <c r="W31" s="59">
        <f t="shared" si="16"/>
        <v>0</v>
      </c>
      <c r="X31" s="59"/>
      <c r="Y31" s="59">
        <f t="shared" si="17"/>
        <v>0</v>
      </c>
      <c r="Z31" s="59">
        <f t="shared" si="7"/>
        <v>0</v>
      </c>
      <c r="AA31" s="59">
        <f t="shared" si="8"/>
        <v>-9</v>
      </c>
      <c r="AB31" s="62" t="s">
        <v>91</v>
      </c>
    </row>
    <row r="32" spans="1:28" s="43" customFormat="1" ht="48">
      <c r="A32" s="82" t="s">
        <v>28</v>
      </c>
      <c r="B32" s="58">
        <v>-47135471.43</v>
      </c>
      <c r="C32" s="59">
        <f t="shared" si="10"/>
        <v>-47135.47143</v>
      </c>
      <c r="D32" s="59"/>
      <c r="E32" s="59">
        <f t="shared" si="11"/>
        <v>0</v>
      </c>
      <c r="F32" s="59"/>
      <c r="G32" s="59">
        <f t="shared" si="0"/>
        <v>0</v>
      </c>
      <c r="H32" s="59">
        <f t="shared" si="1"/>
        <v>0</v>
      </c>
      <c r="I32" s="59">
        <f t="shared" si="2"/>
        <v>47135.47143</v>
      </c>
      <c r="J32" s="62">
        <f t="shared" si="3"/>
        <v>0</v>
      </c>
      <c r="K32" s="60">
        <v>-66913716.73</v>
      </c>
      <c r="L32" s="59">
        <f t="shared" si="12"/>
        <v>-66913.71673</v>
      </c>
      <c r="M32" s="59"/>
      <c r="N32" s="59">
        <f t="shared" si="13"/>
        <v>0</v>
      </c>
      <c r="O32" s="59"/>
      <c r="P32" s="59">
        <f t="shared" si="14"/>
        <v>0</v>
      </c>
      <c r="Q32" s="59">
        <f t="shared" si="4"/>
        <v>0</v>
      </c>
      <c r="R32" s="59">
        <f t="shared" si="5"/>
        <v>66913.71673</v>
      </c>
      <c r="S32" s="62">
        <f t="shared" si="6"/>
        <v>0</v>
      </c>
      <c r="T32" s="60">
        <v>-11380817.6</v>
      </c>
      <c r="U32" s="59">
        <f t="shared" si="15"/>
        <v>-11380.8176</v>
      </c>
      <c r="V32" s="59"/>
      <c r="W32" s="59">
        <f t="shared" si="16"/>
        <v>0</v>
      </c>
      <c r="X32" s="59"/>
      <c r="Y32" s="59">
        <f t="shared" si="17"/>
        <v>0</v>
      </c>
      <c r="Z32" s="59">
        <f t="shared" si="7"/>
        <v>0</v>
      </c>
      <c r="AA32" s="59">
        <f t="shared" si="8"/>
        <v>11380.8176</v>
      </c>
      <c r="AB32" s="62" t="s">
        <v>91</v>
      </c>
    </row>
    <row r="33" spans="1:28" s="56" customFormat="1" ht="12">
      <c r="A33" s="83" t="s">
        <v>87</v>
      </c>
      <c r="B33" s="84">
        <f>B34+B41</f>
        <v>15954645768.8</v>
      </c>
      <c r="C33" s="51">
        <f t="shared" si="10"/>
        <v>15954645.7688</v>
      </c>
      <c r="D33" s="52">
        <v>19015263194.66</v>
      </c>
      <c r="E33" s="51">
        <f>E34+E40+E41+E42+E43</f>
        <v>19015263.19466</v>
      </c>
      <c r="F33" s="52">
        <v>18811412768.66</v>
      </c>
      <c r="G33" s="51">
        <f t="shared" si="0"/>
        <v>18811412.76866</v>
      </c>
      <c r="H33" s="51">
        <f t="shared" si="1"/>
        <v>78.59892683653399</v>
      </c>
      <c r="I33" s="51">
        <f t="shared" si="2"/>
        <v>2856766.9998600017</v>
      </c>
      <c r="J33" s="54">
        <f t="shared" si="3"/>
        <v>117.90554952618587</v>
      </c>
      <c r="K33" s="51"/>
      <c r="L33" s="51">
        <f>L34+L41</f>
        <v>9759607.306300001</v>
      </c>
      <c r="M33" s="52">
        <v>11475459426.71</v>
      </c>
      <c r="N33" s="51">
        <f>N34+N40+N41+N42+N43</f>
        <v>11475459.426710002</v>
      </c>
      <c r="O33" s="51"/>
      <c r="P33" s="51">
        <f>P34+P40+P41+P42+P43</f>
        <v>10731939.642400002</v>
      </c>
      <c r="Q33" s="51">
        <f t="shared" si="4"/>
        <v>51.889776590385516</v>
      </c>
      <c r="R33" s="51">
        <f t="shared" si="5"/>
        <v>972332.3361000009</v>
      </c>
      <c r="S33" s="54">
        <f t="shared" si="6"/>
        <v>109.96282233069299</v>
      </c>
      <c r="T33" s="52">
        <v>3360274774.3</v>
      </c>
      <c r="U33" s="51">
        <f>U34+U41</f>
        <v>3360274.7743</v>
      </c>
      <c r="V33" s="52">
        <v>3137387735.88</v>
      </c>
      <c r="W33" s="51">
        <f>W34+W40+W41+W42+W43</f>
        <v>3137387.7358800005</v>
      </c>
      <c r="X33" s="51"/>
      <c r="Y33" s="51">
        <f>Y34+Y40+Y41+Y42+Y43</f>
        <v>3070197.7649100004</v>
      </c>
      <c r="Z33" s="51">
        <f t="shared" si="7"/>
        <v>62.19012807079933</v>
      </c>
      <c r="AA33" s="51">
        <f t="shared" si="8"/>
        <v>-290077.0093899998</v>
      </c>
      <c r="AB33" s="54">
        <f t="shared" si="9"/>
        <v>91.36746162520512</v>
      </c>
    </row>
    <row r="34" spans="1:28" s="43" customFormat="1" ht="36">
      <c r="A34" s="82" t="s">
        <v>46</v>
      </c>
      <c r="B34" s="85">
        <f>B35+B36+B37+B38+B39</f>
        <v>15954608995.949999</v>
      </c>
      <c r="C34" s="59">
        <f t="shared" si="10"/>
        <v>15954608.995949998</v>
      </c>
      <c r="D34" s="60">
        <v>18389084347.99</v>
      </c>
      <c r="E34" s="59">
        <f t="shared" si="11"/>
        <v>18389084.347990002</v>
      </c>
      <c r="F34" s="60">
        <v>18215091133.94</v>
      </c>
      <c r="G34" s="59">
        <f t="shared" si="0"/>
        <v>18215091.13394</v>
      </c>
      <c r="H34" s="59">
        <f t="shared" si="1"/>
        <v>76.10734148274886</v>
      </c>
      <c r="I34" s="59">
        <f t="shared" si="2"/>
        <v>2260482.1379900016</v>
      </c>
      <c r="J34" s="62">
        <f t="shared" si="3"/>
        <v>114.16820768571523</v>
      </c>
      <c r="K34" s="60">
        <v>9758497454.32</v>
      </c>
      <c r="L34" s="59">
        <f t="shared" si="12"/>
        <v>9758497.45432</v>
      </c>
      <c r="M34" s="60">
        <v>11239143234.69</v>
      </c>
      <c r="N34" s="59">
        <f t="shared" si="13"/>
        <v>11239143.234690001</v>
      </c>
      <c r="O34" s="60">
        <v>10553076992.93</v>
      </c>
      <c r="P34" s="59">
        <f t="shared" si="14"/>
        <v>10553076.99293</v>
      </c>
      <c r="Q34" s="59">
        <f t="shared" si="4"/>
        <v>51.02496154011309</v>
      </c>
      <c r="R34" s="59">
        <f t="shared" si="5"/>
        <v>794579.5386100002</v>
      </c>
      <c r="S34" s="62">
        <f t="shared" si="6"/>
        <v>108.14243732018649</v>
      </c>
      <c r="T34" s="60">
        <v>3360274564.3</v>
      </c>
      <c r="U34" s="59">
        <f t="shared" si="15"/>
        <v>3360274.5643</v>
      </c>
      <c r="V34" s="60">
        <v>3109671809.77</v>
      </c>
      <c r="W34" s="59">
        <f t="shared" si="16"/>
        <v>3109671.80977</v>
      </c>
      <c r="X34" s="60">
        <v>3051235983.41</v>
      </c>
      <c r="Y34" s="59">
        <f t="shared" si="17"/>
        <v>3051235.98341</v>
      </c>
      <c r="Z34" s="59">
        <f t="shared" si="7"/>
        <v>61.80603697627334</v>
      </c>
      <c r="AA34" s="59">
        <f t="shared" si="8"/>
        <v>-309038.58089000033</v>
      </c>
      <c r="AB34" s="62">
        <f t="shared" si="9"/>
        <v>90.80317471157664</v>
      </c>
    </row>
    <row r="35" spans="1:28" s="43" customFormat="1" ht="24">
      <c r="A35" s="82" t="s">
        <v>45</v>
      </c>
      <c r="B35" s="86">
        <v>3012076800</v>
      </c>
      <c r="C35" s="59">
        <f t="shared" si="10"/>
        <v>3012076.8</v>
      </c>
      <c r="D35" s="60">
        <v>3807547816</v>
      </c>
      <c r="E35" s="59">
        <f t="shared" si="11"/>
        <v>3807547.816</v>
      </c>
      <c r="F35" s="60">
        <v>3811157976</v>
      </c>
      <c r="G35" s="59">
        <f t="shared" si="0"/>
        <v>3811157.976</v>
      </c>
      <c r="H35" s="59">
        <f t="shared" si="1"/>
        <v>15.923999467873836</v>
      </c>
      <c r="I35" s="59">
        <f t="shared" si="2"/>
        <v>799081.176</v>
      </c>
      <c r="J35" s="62">
        <f t="shared" si="3"/>
        <v>126.52924307906095</v>
      </c>
      <c r="K35" s="60">
        <v>290491880</v>
      </c>
      <c r="L35" s="59">
        <f t="shared" si="12"/>
        <v>290491.88</v>
      </c>
      <c r="M35" s="60">
        <v>691752320.64</v>
      </c>
      <c r="N35" s="59">
        <f t="shared" si="13"/>
        <v>691752.3206399999</v>
      </c>
      <c r="O35" s="60">
        <v>694120130.64</v>
      </c>
      <c r="P35" s="59">
        <f t="shared" si="14"/>
        <v>694120.13064</v>
      </c>
      <c r="Q35" s="59">
        <f t="shared" si="4"/>
        <v>3.3561257056924796</v>
      </c>
      <c r="R35" s="59">
        <f t="shared" si="5"/>
        <v>403628.25064</v>
      </c>
      <c r="S35" s="62" t="s">
        <v>81</v>
      </c>
      <c r="T35" s="60">
        <v>2121238536.44</v>
      </c>
      <c r="U35" s="59">
        <f t="shared" si="15"/>
        <v>2121238.53644</v>
      </c>
      <c r="V35" s="60">
        <v>1605961084.61</v>
      </c>
      <c r="W35" s="59">
        <f t="shared" si="16"/>
        <v>1605961.0846099998</v>
      </c>
      <c r="X35" s="60">
        <v>1607595442.95</v>
      </c>
      <c r="Y35" s="59">
        <f t="shared" si="17"/>
        <v>1607595.44295</v>
      </c>
      <c r="Z35" s="59">
        <f t="shared" si="7"/>
        <v>32.56355913802986</v>
      </c>
      <c r="AA35" s="59">
        <f t="shared" si="8"/>
        <v>-513643.0934899999</v>
      </c>
      <c r="AB35" s="62">
        <f t="shared" si="9"/>
        <v>75.78569855929409</v>
      </c>
    </row>
    <row r="36" spans="1:28" s="43" customFormat="1" ht="36">
      <c r="A36" s="82" t="s">
        <v>47</v>
      </c>
      <c r="B36" s="86">
        <v>2428298581.11</v>
      </c>
      <c r="C36" s="59">
        <f t="shared" si="10"/>
        <v>2428298.58111</v>
      </c>
      <c r="D36" s="60">
        <v>2577310143.03</v>
      </c>
      <c r="E36" s="59">
        <f t="shared" si="11"/>
        <v>2577310.1430300004</v>
      </c>
      <c r="F36" s="60">
        <v>2611230760.45</v>
      </c>
      <c r="G36" s="59">
        <f t="shared" si="0"/>
        <v>2611230.76045</v>
      </c>
      <c r="H36" s="59">
        <f t="shared" si="1"/>
        <v>10.910394557704263</v>
      </c>
      <c r="I36" s="59">
        <f t="shared" si="2"/>
        <v>182932.1793399998</v>
      </c>
      <c r="J36" s="62">
        <f t="shared" si="3"/>
        <v>107.53334786599346</v>
      </c>
      <c r="K36" s="60">
        <v>3653681170</v>
      </c>
      <c r="L36" s="59">
        <f t="shared" si="12"/>
        <v>3653681.17</v>
      </c>
      <c r="M36" s="60">
        <v>3455221075.59</v>
      </c>
      <c r="N36" s="59">
        <f t="shared" si="13"/>
        <v>3455221.07559</v>
      </c>
      <c r="O36" s="60">
        <v>2769897840.37</v>
      </c>
      <c r="P36" s="59">
        <f t="shared" si="14"/>
        <v>2769897.84037</v>
      </c>
      <c r="Q36" s="59">
        <f t="shared" si="4"/>
        <v>13.392675033983714</v>
      </c>
      <c r="R36" s="59">
        <f t="shared" si="5"/>
        <v>-883783.32963</v>
      </c>
      <c r="S36" s="62">
        <f t="shared" si="6"/>
        <v>75.8111535049458</v>
      </c>
      <c r="T36" s="60">
        <v>1154129601.09</v>
      </c>
      <c r="U36" s="59">
        <f t="shared" si="15"/>
        <v>1154129.60109</v>
      </c>
      <c r="V36" s="60">
        <v>1372487079.11</v>
      </c>
      <c r="W36" s="59">
        <f t="shared" si="16"/>
        <v>1372487.0791099998</v>
      </c>
      <c r="X36" s="60">
        <v>1312800604.75</v>
      </c>
      <c r="Y36" s="59">
        <f t="shared" si="17"/>
        <v>1312800.60475</v>
      </c>
      <c r="Z36" s="59">
        <f t="shared" si="7"/>
        <v>26.592175485874147</v>
      </c>
      <c r="AA36" s="59">
        <f t="shared" si="8"/>
        <v>158671.00365999993</v>
      </c>
      <c r="AB36" s="62">
        <f t="shared" si="9"/>
        <v>113.74810970190399</v>
      </c>
    </row>
    <row r="37" spans="1:28" s="43" customFormat="1" ht="24">
      <c r="A37" s="82" t="s">
        <v>48</v>
      </c>
      <c r="B37" s="86">
        <v>10392427270.14</v>
      </c>
      <c r="C37" s="59">
        <f t="shared" si="10"/>
        <v>10392427.27014</v>
      </c>
      <c r="D37" s="60">
        <v>11517369993.76</v>
      </c>
      <c r="E37" s="59">
        <f t="shared" si="11"/>
        <v>11517369.99376</v>
      </c>
      <c r="F37" s="60">
        <v>11308454994.74</v>
      </c>
      <c r="G37" s="59">
        <f t="shared" si="0"/>
        <v>11308454.99474</v>
      </c>
      <c r="H37" s="59">
        <f t="shared" si="1"/>
        <v>47.249637105757955</v>
      </c>
      <c r="I37" s="59">
        <f t="shared" si="2"/>
        <v>916027.7246000003</v>
      </c>
      <c r="J37" s="62">
        <f t="shared" si="3"/>
        <v>108.81437705349137</v>
      </c>
      <c r="K37" s="60">
        <v>5489273808.04</v>
      </c>
      <c r="L37" s="59">
        <f t="shared" si="12"/>
        <v>5489273.80804</v>
      </c>
      <c r="M37" s="60">
        <v>5756198655.78</v>
      </c>
      <c r="N37" s="59">
        <f t="shared" si="13"/>
        <v>5756198.65578</v>
      </c>
      <c r="O37" s="60">
        <v>5745661412.37</v>
      </c>
      <c r="P37" s="59">
        <f t="shared" si="14"/>
        <v>5745661.41237</v>
      </c>
      <c r="Q37" s="59">
        <f t="shared" si="4"/>
        <v>27.780727155226938</v>
      </c>
      <c r="R37" s="59">
        <f t="shared" si="5"/>
        <v>256387.60433000047</v>
      </c>
      <c r="S37" s="62">
        <f t="shared" si="6"/>
        <v>104.67070168652319</v>
      </c>
      <c r="T37" s="60">
        <v>43881700</v>
      </c>
      <c r="U37" s="59">
        <f t="shared" si="15"/>
        <v>43881.7</v>
      </c>
      <c r="V37" s="60">
        <v>49101500</v>
      </c>
      <c r="W37" s="59">
        <f t="shared" si="16"/>
        <v>49101.5</v>
      </c>
      <c r="X37" s="60">
        <v>49101500</v>
      </c>
      <c r="Y37" s="59">
        <f t="shared" si="17"/>
        <v>49101.5</v>
      </c>
      <c r="Z37" s="59">
        <f t="shared" si="7"/>
        <v>0.9946032168901234</v>
      </c>
      <c r="AA37" s="59">
        <f t="shared" si="8"/>
        <v>5219.800000000003</v>
      </c>
      <c r="AB37" s="62">
        <f t="shared" si="9"/>
        <v>111.89516358755473</v>
      </c>
    </row>
    <row r="38" spans="1:28" s="43" customFormat="1" ht="12">
      <c r="A38" s="82" t="s">
        <v>49</v>
      </c>
      <c r="B38" s="86">
        <v>112285025.3</v>
      </c>
      <c r="C38" s="59">
        <f t="shared" si="10"/>
        <v>112285.0253</v>
      </c>
      <c r="D38" s="60">
        <v>477058331</v>
      </c>
      <c r="E38" s="59">
        <f t="shared" si="11"/>
        <v>477058.331</v>
      </c>
      <c r="F38" s="60">
        <v>474432298.55</v>
      </c>
      <c r="G38" s="59">
        <f t="shared" si="0"/>
        <v>474432.29855</v>
      </c>
      <c r="H38" s="59">
        <f t="shared" si="1"/>
        <v>1.9823003184931112</v>
      </c>
      <c r="I38" s="59">
        <f t="shared" si="2"/>
        <v>362147.27325</v>
      </c>
      <c r="J38" s="62" t="s">
        <v>80</v>
      </c>
      <c r="K38" s="60">
        <v>321049715.48</v>
      </c>
      <c r="L38" s="59">
        <f t="shared" si="12"/>
        <v>321049.71548</v>
      </c>
      <c r="M38" s="60">
        <v>1332205959.85</v>
      </c>
      <c r="N38" s="59">
        <f t="shared" si="13"/>
        <v>1332205.95985</v>
      </c>
      <c r="O38" s="60">
        <v>1339632386.72</v>
      </c>
      <c r="P38" s="59">
        <f t="shared" si="14"/>
        <v>1339632.38672</v>
      </c>
      <c r="Q38" s="59">
        <f t="shared" si="4"/>
        <v>6.4772284951651455</v>
      </c>
      <c r="R38" s="59">
        <f t="shared" si="5"/>
        <v>1018582.67124</v>
      </c>
      <c r="S38" s="62" t="s">
        <v>80</v>
      </c>
      <c r="T38" s="60">
        <v>41024726.77</v>
      </c>
      <c r="U38" s="59">
        <f t="shared" si="15"/>
        <v>41024.72677</v>
      </c>
      <c r="V38" s="60">
        <v>82122146.05</v>
      </c>
      <c r="W38" s="59">
        <f t="shared" si="16"/>
        <v>82122.14605</v>
      </c>
      <c r="X38" s="60">
        <v>81738435.71</v>
      </c>
      <c r="Y38" s="59">
        <f t="shared" si="17"/>
        <v>81738.43570999999</v>
      </c>
      <c r="Z38" s="59">
        <f t="shared" si="7"/>
        <v>1.655699135479212</v>
      </c>
      <c r="AA38" s="59">
        <f t="shared" si="8"/>
        <v>40713.70893999999</v>
      </c>
      <c r="AB38" s="62" t="s">
        <v>81</v>
      </c>
    </row>
    <row r="39" spans="1:28" s="43" customFormat="1" ht="24">
      <c r="A39" s="82" t="s">
        <v>50</v>
      </c>
      <c r="B39" s="86">
        <v>9521319.4</v>
      </c>
      <c r="C39" s="59">
        <f t="shared" si="10"/>
        <v>9521.3194</v>
      </c>
      <c r="D39" s="60">
        <v>9798064.2</v>
      </c>
      <c r="E39" s="59">
        <f t="shared" si="11"/>
        <v>9798.064199999999</v>
      </c>
      <c r="F39" s="60">
        <v>9815104.2</v>
      </c>
      <c r="G39" s="59">
        <f t="shared" si="0"/>
        <v>9815.1042</v>
      </c>
      <c r="H39" s="59">
        <f t="shared" si="1"/>
        <v>0.04101003291969712</v>
      </c>
      <c r="I39" s="59">
        <f t="shared" si="2"/>
        <v>293.78479999999945</v>
      </c>
      <c r="J39" s="62">
        <f t="shared" si="3"/>
        <v>103.08554715641615</v>
      </c>
      <c r="K39" s="60">
        <v>4000880.8</v>
      </c>
      <c r="L39" s="59">
        <f t="shared" si="12"/>
        <v>4000.8808</v>
      </c>
      <c r="M39" s="60">
        <v>3765222.83</v>
      </c>
      <c r="N39" s="59">
        <f t="shared" si="13"/>
        <v>3765.22283</v>
      </c>
      <c r="O39" s="60">
        <v>3765222.83</v>
      </c>
      <c r="P39" s="59">
        <f t="shared" si="14"/>
        <v>3765.22283</v>
      </c>
      <c r="Q39" s="59">
        <f t="shared" si="4"/>
        <v>0.01820515004480837</v>
      </c>
      <c r="R39" s="59">
        <f t="shared" si="5"/>
        <v>-235.65796999999975</v>
      </c>
      <c r="S39" s="62">
        <f t="shared" si="6"/>
        <v>94.10984776152291</v>
      </c>
      <c r="T39" s="59"/>
      <c r="U39" s="59">
        <f t="shared" si="15"/>
        <v>0</v>
      </c>
      <c r="V39" s="59"/>
      <c r="W39" s="59">
        <f t="shared" si="16"/>
        <v>0</v>
      </c>
      <c r="X39" s="59"/>
      <c r="Y39" s="59">
        <f t="shared" si="17"/>
        <v>0</v>
      </c>
      <c r="Z39" s="59">
        <f t="shared" si="7"/>
        <v>0</v>
      </c>
      <c r="AA39" s="59">
        <f t="shared" si="8"/>
        <v>0</v>
      </c>
      <c r="AB39" s="62" t="s">
        <v>91</v>
      </c>
    </row>
    <row r="40" spans="1:28" s="43" customFormat="1" ht="24">
      <c r="A40" s="82" t="s">
        <v>53</v>
      </c>
      <c r="B40" s="86"/>
      <c r="C40" s="62" t="s">
        <v>91</v>
      </c>
      <c r="D40" s="60">
        <v>208348464.56</v>
      </c>
      <c r="E40" s="59">
        <f t="shared" si="11"/>
        <v>208348.46456</v>
      </c>
      <c r="F40" s="60">
        <v>200541095.36</v>
      </c>
      <c r="G40" s="59">
        <f t="shared" si="0"/>
        <v>200541.09536</v>
      </c>
      <c r="H40" s="59">
        <f t="shared" si="1"/>
        <v>0.8379123394803817</v>
      </c>
      <c r="I40" s="59" t="e">
        <f t="shared" si="2"/>
        <v>#VALUE!</v>
      </c>
      <c r="J40" s="62" t="s">
        <v>91</v>
      </c>
      <c r="K40" s="62" t="s">
        <v>91</v>
      </c>
      <c r="L40" s="62" t="s">
        <v>91</v>
      </c>
      <c r="M40" s="60">
        <v>260958626.15</v>
      </c>
      <c r="N40" s="59">
        <f t="shared" si="13"/>
        <v>260958.62615</v>
      </c>
      <c r="O40" s="60">
        <v>249376518.68</v>
      </c>
      <c r="P40" s="59">
        <f t="shared" si="14"/>
        <v>249376.51868</v>
      </c>
      <c r="Q40" s="59">
        <f t="shared" si="4"/>
        <v>1.205755182415421</v>
      </c>
      <c r="R40" s="62" t="s">
        <v>91</v>
      </c>
      <c r="S40" s="62" t="s">
        <v>91</v>
      </c>
      <c r="T40" s="59"/>
      <c r="U40" s="62" t="s">
        <v>91</v>
      </c>
      <c r="V40" s="59"/>
      <c r="W40" s="59">
        <f t="shared" si="16"/>
        <v>0</v>
      </c>
      <c r="X40" s="59"/>
      <c r="Y40" s="59">
        <f t="shared" si="17"/>
        <v>0</v>
      </c>
      <c r="Z40" s="59">
        <f t="shared" si="7"/>
        <v>0</v>
      </c>
      <c r="AA40" s="62" t="s">
        <v>91</v>
      </c>
      <c r="AB40" s="62" t="s">
        <v>91</v>
      </c>
    </row>
    <row r="41" spans="1:28" s="43" customFormat="1" ht="12">
      <c r="A41" s="82" t="s">
        <v>51</v>
      </c>
      <c r="B41" s="86">
        <v>36772.85</v>
      </c>
      <c r="C41" s="59">
        <f t="shared" si="10"/>
        <v>36.77285</v>
      </c>
      <c r="D41" s="60">
        <v>590240488.19</v>
      </c>
      <c r="E41" s="59">
        <f t="shared" si="11"/>
        <v>590240.4881900001</v>
      </c>
      <c r="F41" s="60">
        <v>580985890.74</v>
      </c>
      <c r="G41" s="59">
        <f t="shared" si="0"/>
        <v>580985.8907400001</v>
      </c>
      <c r="H41" s="59">
        <f t="shared" si="1"/>
        <v>2.4275086661970393</v>
      </c>
      <c r="I41" s="59">
        <f t="shared" si="2"/>
        <v>580949.1178900001</v>
      </c>
      <c r="J41" s="62" t="s">
        <v>77</v>
      </c>
      <c r="K41" s="60">
        <v>1109851.98</v>
      </c>
      <c r="L41" s="59">
        <f t="shared" si="12"/>
        <v>1109.85198</v>
      </c>
      <c r="M41" s="60">
        <v>107398963.9</v>
      </c>
      <c r="N41" s="59">
        <f t="shared" si="13"/>
        <v>107398.9639</v>
      </c>
      <c r="O41" s="60">
        <v>98419303.2</v>
      </c>
      <c r="P41" s="59">
        <f t="shared" si="14"/>
        <v>98419.30320000001</v>
      </c>
      <c r="Q41" s="59">
        <f t="shared" si="4"/>
        <v>0.4758651115640581</v>
      </c>
      <c r="R41" s="59">
        <f t="shared" si="5"/>
        <v>97309.45122</v>
      </c>
      <c r="S41" s="62" t="s">
        <v>78</v>
      </c>
      <c r="T41" s="60">
        <v>210</v>
      </c>
      <c r="U41" s="59">
        <f t="shared" si="15"/>
        <v>0.21</v>
      </c>
      <c r="V41" s="60">
        <v>50423580.43</v>
      </c>
      <c r="W41" s="59">
        <f t="shared" si="16"/>
        <v>50423.58043</v>
      </c>
      <c r="X41" s="60">
        <v>44087642.58</v>
      </c>
      <c r="Y41" s="59">
        <f t="shared" si="17"/>
        <v>44087.64258</v>
      </c>
      <c r="Z41" s="59">
        <f t="shared" si="7"/>
        <v>0.8930421908733945</v>
      </c>
      <c r="AA41" s="59">
        <f t="shared" si="8"/>
        <v>44087.43258</v>
      </c>
      <c r="AB41" s="62" t="s">
        <v>79</v>
      </c>
    </row>
    <row r="42" spans="1:28" s="43" customFormat="1" ht="72">
      <c r="A42" s="82" t="s">
        <v>27</v>
      </c>
      <c r="B42" s="86"/>
      <c r="C42" s="59" t="s">
        <v>91</v>
      </c>
      <c r="D42" s="60">
        <v>694250.03</v>
      </c>
      <c r="E42" s="59">
        <f t="shared" si="11"/>
        <v>694.25003</v>
      </c>
      <c r="F42" s="60">
        <v>847807.2</v>
      </c>
      <c r="G42" s="59">
        <f t="shared" si="0"/>
        <v>847.8072</v>
      </c>
      <c r="H42" s="59">
        <f t="shared" si="1"/>
        <v>0.003542356807740894</v>
      </c>
      <c r="I42" s="59" t="s">
        <v>91</v>
      </c>
      <c r="J42" s="62" t="s">
        <v>91</v>
      </c>
      <c r="K42" s="60"/>
      <c r="L42" s="59" t="s">
        <v>91</v>
      </c>
      <c r="M42" s="59"/>
      <c r="N42" s="59">
        <f t="shared" si="13"/>
        <v>0</v>
      </c>
      <c r="O42" s="59"/>
      <c r="P42" s="59">
        <f t="shared" si="14"/>
        <v>0</v>
      </c>
      <c r="Q42" s="59">
        <f t="shared" si="4"/>
        <v>0</v>
      </c>
      <c r="R42" s="59" t="s">
        <v>91</v>
      </c>
      <c r="S42" s="62" t="s">
        <v>91</v>
      </c>
      <c r="T42" s="60"/>
      <c r="U42" s="62" t="s">
        <v>91</v>
      </c>
      <c r="V42" s="60">
        <v>251360.72</v>
      </c>
      <c r="W42" s="59">
        <f t="shared" si="16"/>
        <v>251.36072000000001</v>
      </c>
      <c r="X42" s="60">
        <v>253860.72</v>
      </c>
      <c r="Y42" s="59">
        <f t="shared" si="17"/>
        <v>253.86072000000001</v>
      </c>
      <c r="Z42" s="59">
        <f t="shared" si="7"/>
        <v>0.00514221945875468</v>
      </c>
      <c r="AA42" s="62" t="s">
        <v>91</v>
      </c>
      <c r="AB42" s="62" t="s">
        <v>91</v>
      </c>
    </row>
    <row r="43" spans="1:28" s="43" customFormat="1" ht="48">
      <c r="A43" s="82" t="s">
        <v>28</v>
      </c>
      <c r="B43" s="86"/>
      <c r="C43" s="59" t="s">
        <v>91</v>
      </c>
      <c r="D43" s="60">
        <v>-173104356.11</v>
      </c>
      <c r="E43" s="59">
        <f t="shared" si="11"/>
        <v>-173104.35611000002</v>
      </c>
      <c r="F43" s="60">
        <v>-186053158.58</v>
      </c>
      <c r="G43" s="59">
        <f t="shared" si="0"/>
        <v>-186053.15858000002</v>
      </c>
      <c r="H43" s="59">
        <f t="shared" si="1"/>
        <v>-0.7773780087000431</v>
      </c>
      <c r="I43" s="59" t="s">
        <v>91</v>
      </c>
      <c r="J43" s="62" t="s">
        <v>91</v>
      </c>
      <c r="K43" s="60"/>
      <c r="L43" s="59" t="s">
        <v>91</v>
      </c>
      <c r="M43" s="60">
        <v>-132041398.03</v>
      </c>
      <c r="N43" s="59">
        <f t="shared" si="13"/>
        <v>-132041.39803</v>
      </c>
      <c r="O43" s="60">
        <v>-168933172.41</v>
      </c>
      <c r="P43" s="59">
        <f t="shared" si="14"/>
        <v>-168933.17241</v>
      </c>
      <c r="Q43" s="59">
        <f t="shared" si="4"/>
        <v>-0.8168052437070586</v>
      </c>
      <c r="R43" s="59" t="s">
        <v>91</v>
      </c>
      <c r="S43" s="62" t="s">
        <v>91</v>
      </c>
      <c r="T43" s="60"/>
      <c r="U43" s="62" t="s">
        <v>91</v>
      </c>
      <c r="V43" s="60">
        <v>-22959015.04</v>
      </c>
      <c r="W43" s="59">
        <f t="shared" si="16"/>
        <v>-22959.01504</v>
      </c>
      <c r="X43" s="60">
        <v>-25379721.8</v>
      </c>
      <c r="Y43" s="59">
        <f t="shared" si="17"/>
        <v>-25379.7218</v>
      </c>
      <c r="Z43" s="59">
        <f t="shared" si="7"/>
        <v>-0.5140933158061647</v>
      </c>
      <c r="AA43" s="62" t="s">
        <v>91</v>
      </c>
      <c r="AB43" s="62" t="s">
        <v>91</v>
      </c>
    </row>
    <row r="44" spans="1:28" s="88" customFormat="1" ht="12">
      <c r="A44" s="83" t="s">
        <v>88</v>
      </c>
      <c r="B44" s="87"/>
      <c r="C44" s="51">
        <f>C33+C23+C10</f>
        <v>20408220.001930002</v>
      </c>
      <c r="D44" s="51"/>
      <c r="E44" s="51">
        <f>E33+E23+E10</f>
        <v>23911281.98886</v>
      </c>
      <c r="F44" s="51"/>
      <c r="G44" s="51">
        <f>G33+G23+G10</f>
        <v>23933421.86392</v>
      </c>
      <c r="H44" s="51">
        <v>100</v>
      </c>
      <c r="I44" s="51">
        <f t="shared" si="2"/>
        <v>3525201.8619899973</v>
      </c>
      <c r="J44" s="54">
        <f t="shared" si="3"/>
        <v>117.27344110195118</v>
      </c>
      <c r="K44" s="51"/>
      <c r="L44" s="51">
        <f>L33+L23+L10</f>
        <v>19642424.4349</v>
      </c>
      <c r="M44" s="51"/>
      <c r="N44" s="51">
        <f>N33+N23+N10</f>
        <v>21473357.336450003</v>
      </c>
      <c r="O44" s="51"/>
      <c r="P44" s="51">
        <f>P33+P23+P10</f>
        <v>20682185.07578</v>
      </c>
      <c r="Q44" s="51">
        <v>100</v>
      </c>
      <c r="R44" s="51">
        <f t="shared" si="5"/>
        <v>1039760.6408799998</v>
      </c>
      <c r="S44" s="54">
        <f t="shared" si="6"/>
        <v>105.29344350706823</v>
      </c>
      <c r="T44" s="51"/>
      <c r="U44" s="51">
        <f>U33+U23+U10</f>
        <v>5435446.01668</v>
      </c>
      <c r="V44" s="51"/>
      <c r="W44" s="51">
        <f>W33+W23+W10</f>
        <v>4878810.042060001</v>
      </c>
      <c r="X44" s="51"/>
      <c r="Y44" s="51">
        <f>Y33+Y23+Y10</f>
        <v>4936792.784620001</v>
      </c>
      <c r="Z44" s="51">
        <v>100</v>
      </c>
      <c r="AA44" s="51">
        <f t="shared" si="8"/>
        <v>-498653.23205999937</v>
      </c>
      <c r="AB44" s="54">
        <f t="shared" si="9"/>
        <v>90.82590038554777</v>
      </c>
    </row>
    <row r="45" spans="1:28" s="43" customFormat="1" ht="12" hidden="1">
      <c r="A45" s="64"/>
      <c r="G45" s="89">
        <v>23933421.9</v>
      </c>
      <c r="H45" s="64"/>
      <c r="I45" s="90"/>
      <c r="J45" s="91"/>
      <c r="P45" s="92">
        <v>20682185.1</v>
      </c>
      <c r="S45" s="93"/>
      <c r="Y45" s="92">
        <v>4936792.8</v>
      </c>
      <c r="AB45" s="93"/>
    </row>
    <row r="46" spans="1:28" s="43" customFormat="1" ht="12" hidden="1">
      <c r="A46" s="64"/>
      <c r="G46" s="89">
        <v>23933421.9</v>
      </c>
      <c r="H46" s="64"/>
      <c r="I46" s="90"/>
      <c r="J46" s="91"/>
      <c r="P46" s="92">
        <v>20682185.1</v>
      </c>
      <c r="S46" s="93"/>
      <c r="Y46" s="92">
        <v>4936792.8</v>
      </c>
      <c r="AB46" s="93"/>
    </row>
    <row r="47" spans="1:28" s="43" customFormat="1" ht="12" hidden="1">
      <c r="A47" s="64"/>
      <c r="G47" s="89">
        <v>23933421.9</v>
      </c>
      <c r="H47" s="64"/>
      <c r="I47" s="90"/>
      <c r="J47" s="91"/>
      <c r="P47" s="92">
        <v>20682185.1</v>
      </c>
      <c r="S47" s="93"/>
      <c r="Y47" s="92">
        <v>4936792.8</v>
      </c>
      <c r="AB47" s="93"/>
    </row>
    <row r="48" spans="1:28" s="43" customFormat="1" ht="12" hidden="1">
      <c r="A48" s="64"/>
      <c r="G48" s="89">
        <v>23933421.9</v>
      </c>
      <c r="H48" s="64"/>
      <c r="I48" s="90"/>
      <c r="J48" s="91"/>
      <c r="P48" s="92">
        <v>20682185.1</v>
      </c>
      <c r="S48" s="93"/>
      <c r="Y48" s="92">
        <v>4936792.8</v>
      </c>
      <c r="AB48" s="93"/>
    </row>
    <row r="49" spans="1:28" s="43" customFormat="1" ht="12" hidden="1">
      <c r="A49" s="64"/>
      <c r="G49" s="89">
        <v>23933421.9</v>
      </c>
      <c r="H49" s="64"/>
      <c r="I49" s="90"/>
      <c r="J49" s="91"/>
      <c r="P49" s="92">
        <v>20682185.1</v>
      </c>
      <c r="S49" s="93"/>
      <c r="Y49" s="92">
        <v>4936792.8</v>
      </c>
      <c r="AB49" s="93"/>
    </row>
    <row r="50" spans="1:28" s="43" customFormat="1" ht="12" hidden="1">
      <c r="A50" s="64"/>
      <c r="G50" s="89">
        <v>23933421.9</v>
      </c>
      <c r="H50" s="64"/>
      <c r="I50" s="90"/>
      <c r="J50" s="91"/>
      <c r="P50" s="92">
        <v>20682185.1</v>
      </c>
      <c r="S50" s="93"/>
      <c r="Y50" s="92">
        <v>4936792.8</v>
      </c>
      <c r="AB50" s="93"/>
    </row>
    <row r="51" spans="1:28" s="43" customFormat="1" ht="12" hidden="1">
      <c r="A51" s="64"/>
      <c r="G51" s="89">
        <v>23933421.9</v>
      </c>
      <c r="H51" s="64"/>
      <c r="I51" s="90"/>
      <c r="J51" s="91"/>
      <c r="P51" s="92">
        <v>20682185.1</v>
      </c>
      <c r="S51" s="93"/>
      <c r="Y51" s="92">
        <v>4936792.8</v>
      </c>
      <c r="AB51" s="93"/>
    </row>
    <row r="52" spans="1:28" s="43" customFormat="1" ht="12" hidden="1">
      <c r="A52" s="64"/>
      <c r="G52" s="89">
        <v>23933421.9</v>
      </c>
      <c r="H52" s="64"/>
      <c r="I52" s="90"/>
      <c r="J52" s="91"/>
      <c r="P52" s="92">
        <v>20682185.1</v>
      </c>
      <c r="S52" s="93"/>
      <c r="Y52" s="92">
        <v>4936792.8</v>
      </c>
      <c r="AB52" s="93"/>
    </row>
    <row r="53" spans="1:28" s="43" customFormat="1" ht="12" hidden="1">
      <c r="A53" s="64"/>
      <c r="G53" s="89">
        <v>23933421.9</v>
      </c>
      <c r="H53" s="64"/>
      <c r="I53" s="90"/>
      <c r="J53" s="91"/>
      <c r="P53" s="92">
        <v>20682185.1</v>
      </c>
      <c r="S53" s="93"/>
      <c r="Y53" s="92">
        <v>4936792.8</v>
      </c>
      <c r="AB53" s="93"/>
    </row>
    <row r="54" spans="1:28" s="43" customFormat="1" ht="12" hidden="1">
      <c r="A54" s="64"/>
      <c r="G54" s="89">
        <v>23933421.9</v>
      </c>
      <c r="H54" s="64"/>
      <c r="I54" s="90"/>
      <c r="J54" s="91"/>
      <c r="P54" s="92">
        <v>20682185.1</v>
      </c>
      <c r="S54" s="93"/>
      <c r="Y54" s="92">
        <v>4936792.8</v>
      </c>
      <c r="AB54" s="93"/>
    </row>
    <row r="55" spans="1:28" s="43" customFormat="1" ht="12" hidden="1">
      <c r="A55" s="64"/>
      <c r="G55" s="89">
        <v>23933421.9</v>
      </c>
      <c r="H55" s="64"/>
      <c r="I55" s="94"/>
      <c r="J55" s="91"/>
      <c r="P55" s="92">
        <v>20682185.1</v>
      </c>
      <c r="S55" s="93"/>
      <c r="Y55" s="92">
        <v>4936792.8</v>
      </c>
      <c r="AB55" s="93"/>
    </row>
    <row r="56" spans="1:28" s="43" customFormat="1" ht="12" hidden="1">
      <c r="A56" s="64"/>
      <c r="G56" s="89">
        <v>23933421.9</v>
      </c>
      <c r="H56" s="64"/>
      <c r="I56" s="64"/>
      <c r="J56" s="91"/>
      <c r="P56" s="92">
        <v>20682185.1</v>
      </c>
      <c r="S56" s="93"/>
      <c r="Y56" s="92">
        <v>4936792.8</v>
      </c>
      <c r="AB56" s="93"/>
    </row>
    <row r="57" spans="1:28" s="43" customFormat="1" ht="12" hidden="1">
      <c r="A57" s="64"/>
      <c r="G57" s="89">
        <v>23933421.9</v>
      </c>
      <c r="H57" s="64"/>
      <c r="I57" s="64"/>
      <c r="J57" s="91"/>
      <c r="P57" s="92">
        <v>20682185.1</v>
      </c>
      <c r="S57" s="93"/>
      <c r="Y57" s="92">
        <v>4936792.8</v>
      </c>
      <c r="AB57" s="93"/>
    </row>
    <row r="58" spans="1:28" s="43" customFormat="1" ht="12" hidden="1">
      <c r="A58" s="64"/>
      <c r="G58" s="89">
        <v>23933421.9</v>
      </c>
      <c r="H58" s="64"/>
      <c r="I58" s="64"/>
      <c r="J58" s="91"/>
      <c r="P58" s="92">
        <v>20682185.1</v>
      </c>
      <c r="S58" s="93"/>
      <c r="Y58" s="92">
        <v>4936792.8</v>
      </c>
      <c r="AB58" s="93"/>
    </row>
    <row r="59" spans="1:28" s="43" customFormat="1" ht="12" hidden="1">
      <c r="A59" s="64"/>
      <c r="G59" s="89">
        <v>23933421.9</v>
      </c>
      <c r="H59" s="64"/>
      <c r="I59" s="64"/>
      <c r="J59" s="91"/>
      <c r="P59" s="92">
        <v>20682185.1</v>
      </c>
      <c r="S59" s="93"/>
      <c r="Y59" s="92">
        <v>4936792.8</v>
      </c>
      <c r="AB59" s="93"/>
    </row>
    <row r="60" spans="1:28" s="43" customFormat="1" ht="12" hidden="1">
      <c r="A60" s="64"/>
      <c r="G60" s="89">
        <v>23933421.9</v>
      </c>
      <c r="H60" s="64"/>
      <c r="I60" s="64"/>
      <c r="J60" s="91"/>
      <c r="P60" s="92">
        <v>20682185.1</v>
      </c>
      <c r="S60" s="93"/>
      <c r="Y60" s="92">
        <v>4936792.8</v>
      </c>
      <c r="AB60" s="93"/>
    </row>
    <row r="61" spans="1:28" s="43" customFormat="1" ht="12" hidden="1">
      <c r="A61" s="64"/>
      <c r="G61" s="89">
        <v>23933421.9</v>
      </c>
      <c r="H61" s="64"/>
      <c r="I61" s="64"/>
      <c r="J61" s="91"/>
      <c r="P61" s="92">
        <v>20682185.1</v>
      </c>
      <c r="S61" s="93"/>
      <c r="Y61" s="92">
        <v>4936792.8</v>
      </c>
      <c r="AB61" s="93"/>
    </row>
    <row r="62" spans="1:28" s="43" customFormat="1" ht="12" hidden="1">
      <c r="A62" s="64"/>
      <c r="G62" s="89">
        <v>23933421.9</v>
      </c>
      <c r="H62" s="64"/>
      <c r="I62" s="64"/>
      <c r="J62" s="91"/>
      <c r="P62" s="92">
        <v>20682185.1</v>
      </c>
      <c r="S62" s="93"/>
      <c r="Y62" s="92">
        <v>4936792.8</v>
      </c>
      <c r="AB62" s="93"/>
    </row>
    <row r="63" spans="1:28" s="43" customFormat="1" ht="12" hidden="1">
      <c r="A63" s="64"/>
      <c r="G63" s="89">
        <v>23933421.9</v>
      </c>
      <c r="H63" s="64"/>
      <c r="I63" s="64"/>
      <c r="J63" s="91"/>
      <c r="P63" s="92">
        <v>20682185.1</v>
      </c>
      <c r="S63" s="93"/>
      <c r="Y63" s="92">
        <v>4936792.8</v>
      </c>
      <c r="AB63" s="93"/>
    </row>
    <row r="64" spans="1:28" s="43" customFormat="1" ht="12" hidden="1">
      <c r="A64" s="64"/>
      <c r="G64" s="89">
        <v>23933421.9</v>
      </c>
      <c r="H64" s="64"/>
      <c r="I64" s="64"/>
      <c r="J64" s="91"/>
      <c r="P64" s="92">
        <v>20682185.1</v>
      </c>
      <c r="S64" s="93"/>
      <c r="Y64" s="92">
        <v>4936792.8</v>
      </c>
      <c r="AB64" s="93"/>
    </row>
    <row r="65" spans="1:28" s="43" customFormat="1" ht="12" hidden="1">
      <c r="A65" s="64"/>
      <c r="G65" s="89">
        <v>23933421.9</v>
      </c>
      <c r="H65" s="64"/>
      <c r="I65" s="64"/>
      <c r="J65" s="91"/>
      <c r="P65" s="92">
        <v>20682185.1</v>
      </c>
      <c r="S65" s="93"/>
      <c r="Y65" s="92">
        <v>4936792.8</v>
      </c>
      <c r="AB65" s="93"/>
    </row>
    <row r="66" spans="1:28" s="43" customFormat="1" ht="12" hidden="1">
      <c r="A66" s="64"/>
      <c r="G66" s="89">
        <v>23933421.9</v>
      </c>
      <c r="H66" s="64"/>
      <c r="I66" s="64"/>
      <c r="J66" s="91"/>
      <c r="P66" s="92">
        <v>20682185.1</v>
      </c>
      <c r="S66" s="93"/>
      <c r="Y66" s="92">
        <v>4936792.8</v>
      </c>
      <c r="AB66" s="93"/>
    </row>
    <row r="67" spans="1:28" s="43" customFormat="1" ht="12" hidden="1">
      <c r="A67" s="64"/>
      <c r="G67" s="89">
        <v>23933421.9</v>
      </c>
      <c r="H67" s="64"/>
      <c r="I67" s="64"/>
      <c r="J67" s="91"/>
      <c r="P67" s="92">
        <v>20682185.1</v>
      </c>
      <c r="S67" s="93"/>
      <c r="Y67" s="92">
        <v>4936792.8</v>
      </c>
      <c r="AB67" s="93"/>
    </row>
    <row r="68" spans="1:28" s="43" customFormat="1" ht="12" hidden="1">
      <c r="A68" s="64"/>
      <c r="G68" s="89">
        <v>23933421.9</v>
      </c>
      <c r="H68" s="64"/>
      <c r="I68" s="64"/>
      <c r="J68" s="91"/>
      <c r="P68" s="92">
        <v>20682185.1</v>
      </c>
      <c r="S68" s="93"/>
      <c r="Y68" s="92">
        <v>4936792.8</v>
      </c>
      <c r="AB68" s="93"/>
    </row>
    <row r="69" spans="1:28" s="43" customFormat="1" ht="12" hidden="1">
      <c r="A69" s="64"/>
      <c r="G69" s="89">
        <v>23933421.9</v>
      </c>
      <c r="H69" s="64"/>
      <c r="I69" s="64"/>
      <c r="J69" s="91"/>
      <c r="P69" s="92">
        <v>20682185.1</v>
      </c>
      <c r="S69" s="93"/>
      <c r="Y69" s="92">
        <v>4936792.8</v>
      </c>
      <c r="AB69" s="93"/>
    </row>
    <row r="70" spans="1:28" s="43" customFormat="1" ht="12" hidden="1">
      <c r="A70" s="64"/>
      <c r="G70" s="89">
        <v>23933421.9</v>
      </c>
      <c r="H70" s="64"/>
      <c r="I70" s="64"/>
      <c r="J70" s="91"/>
      <c r="P70" s="92">
        <v>20682185.1</v>
      </c>
      <c r="S70" s="93"/>
      <c r="Y70" s="92">
        <v>4936792.8</v>
      </c>
      <c r="AB70" s="93"/>
    </row>
    <row r="71" spans="1:28" s="43" customFormat="1" ht="12" hidden="1">
      <c r="A71" s="64"/>
      <c r="G71" s="89">
        <v>23933421.9</v>
      </c>
      <c r="H71" s="64"/>
      <c r="I71" s="64"/>
      <c r="J71" s="91"/>
      <c r="P71" s="92">
        <v>20682185.1</v>
      </c>
      <c r="S71" s="93"/>
      <c r="Y71" s="92">
        <v>4936792.8</v>
      </c>
      <c r="AB71" s="93"/>
    </row>
    <row r="72" spans="1:28" s="43" customFormat="1" ht="12" hidden="1">
      <c r="A72" s="64"/>
      <c r="G72" s="89">
        <v>23933421.9</v>
      </c>
      <c r="H72" s="64"/>
      <c r="I72" s="64"/>
      <c r="J72" s="91"/>
      <c r="P72" s="92">
        <v>20682185.1</v>
      </c>
      <c r="S72" s="93"/>
      <c r="Y72" s="92">
        <v>4936792.8</v>
      </c>
      <c r="AB72" s="93"/>
    </row>
    <row r="73" spans="1:28" s="43" customFormat="1" ht="12" hidden="1">
      <c r="A73" s="64"/>
      <c r="G73" s="89">
        <v>23933421.9</v>
      </c>
      <c r="H73" s="64"/>
      <c r="I73" s="64"/>
      <c r="J73" s="91"/>
      <c r="P73" s="92">
        <v>20682185.1</v>
      </c>
      <c r="S73" s="93"/>
      <c r="Y73" s="92">
        <v>4936792.8</v>
      </c>
      <c r="AB73" s="93"/>
    </row>
    <row r="74" spans="1:28" s="43" customFormat="1" ht="12" hidden="1">
      <c r="A74" s="64"/>
      <c r="G74" s="89">
        <v>23933421.9</v>
      </c>
      <c r="H74" s="64"/>
      <c r="I74" s="64"/>
      <c r="J74" s="91"/>
      <c r="P74" s="92">
        <v>20682185.1</v>
      </c>
      <c r="S74" s="93"/>
      <c r="Y74" s="92">
        <v>4936792.8</v>
      </c>
      <c r="AB74" s="93"/>
    </row>
    <row r="75" spans="1:28" s="43" customFormat="1" ht="12" hidden="1">
      <c r="A75" s="64"/>
      <c r="G75" s="89">
        <v>23933421.9</v>
      </c>
      <c r="H75" s="64"/>
      <c r="I75" s="64"/>
      <c r="J75" s="91"/>
      <c r="P75" s="92">
        <v>20682185.1</v>
      </c>
      <c r="S75" s="93"/>
      <c r="Y75" s="92">
        <v>4936792.8</v>
      </c>
      <c r="AB75" s="93"/>
    </row>
    <row r="76" spans="1:28" s="43" customFormat="1" ht="12" hidden="1">
      <c r="A76" s="64"/>
      <c r="G76" s="89">
        <v>23933421.9</v>
      </c>
      <c r="H76" s="64"/>
      <c r="I76" s="64"/>
      <c r="J76" s="91"/>
      <c r="P76" s="92">
        <v>20682185.1</v>
      </c>
      <c r="S76" s="93"/>
      <c r="Y76" s="92">
        <v>4936792.8</v>
      </c>
      <c r="AB76" s="93"/>
    </row>
    <row r="77" spans="1:28" s="43" customFormat="1" ht="12" hidden="1">
      <c r="A77" s="64"/>
      <c r="G77" s="89">
        <v>23933421.9</v>
      </c>
      <c r="H77" s="64"/>
      <c r="I77" s="64"/>
      <c r="J77" s="91"/>
      <c r="P77" s="92">
        <v>20682185.1</v>
      </c>
      <c r="S77" s="93"/>
      <c r="Y77" s="92">
        <v>4936792.8</v>
      </c>
      <c r="AB77" s="93"/>
    </row>
    <row r="78" spans="1:28" s="43" customFormat="1" ht="12" hidden="1">
      <c r="A78" s="64"/>
      <c r="G78" s="89">
        <v>23933421.9</v>
      </c>
      <c r="H78" s="64"/>
      <c r="I78" s="64"/>
      <c r="J78" s="91"/>
      <c r="P78" s="92">
        <v>20682185.1</v>
      </c>
      <c r="S78" s="93"/>
      <c r="Y78" s="92">
        <v>4936792.8</v>
      </c>
      <c r="AB78" s="93"/>
    </row>
    <row r="79" spans="1:28" s="43" customFormat="1" ht="12" hidden="1">
      <c r="A79" s="64"/>
      <c r="G79" s="89">
        <v>23933421.9</v>
      </c>
      <c r="H79" s="64"/>
      <c r="I79" s="64"/>
      <c r="J79" s="91"/>
      <c r="P79" s="92">
        <v>20682185.1</v>
      </c>
      <c r="S79" s="93"/>
      <c r="Y79" s="92">
        <v>4936792.8</v>
      </c>
      <c r="AB79" s="93"/>
    </row>
    <row r="80" spans="1:28" s="43" customFormat="1" ht="12" hidden="1">
      <c r="A80" s="64"/>
      <c r="G80" s="89">
        <v>23933421.9</v>
      </c>
      <c r="H80" s="64"/>
      <c r="I80" s="64"/>
      <c r="J80" s="91"/>
      <c r="P80" s="92">
        <v>20682185.1</v>
      </c>
      <c r="S80" s="93"/>
      <c r="Y80" s="92">
        <v>4936792.8</v>
      </c>
      <c r="AB80" s="93"/>
    </row>
    <row r="81" spans="1:28" s="43" customFormat="1" ht="12" hidden="1">
      <c r="A81" s="64"/>
      <c r="G81" s="89">
        <v>23933421.9</v>
      </c>
      <c r="H81" s="64"/>
      <c r="I81" s="64"/>
      <c r="J81" s="91"/>
      <c r="P81" s="92">
        <v>20682185.1</v>
      </c>
      <c r="S81" s="93"/>
      <c r="Y81" s="92">
        <v>4936792.8</v>
      </c>
      <c r="AB81" s="93"/>
    </row>
    <row r="82" spans="1:28" s="43" customFormat="1" ht="12" hidden="1">
      <c r="A82" s="64"/>
      <c r="G82" s="89">
        <v>23933421.9</v>
      </c>
      <c r="H82" s="64"/>
      <c r="I82" s="64"/>
      <c r="J82" s="91"/>
      <c r="P82" s="92">
        <v>20682185.1</v>
      </c>
      <c r="S82" s="93"/>
      <c r="Y82" s="92">
        <v>4936792.8</v>
      </c>
      <c r="AB82" s="93"/>
    </row>
    <row r="83" spans="1:28" s="43" customFormat="1" ht="12" hidden="1">
      <c r="A83" s="64"/>
      <c r="G83" s="89">
        <v>23933421.9</v>
      </c>
      <c r="H83" s="64"/>
      <c r="I83" s="64"/>
      <c r="J83" s="91"/>
      <c r="P83" s="92">
        <v>20682185.1</v>
      </c>
      <c r="S83" s="93"/>
      <c r="Y83" s="92">
        <v>4936792.8</v>
      </c>
      <c r="AB83" s="93"/>
    </row>
    <row r="84" spans="1:28" s="43" customFormat="1" ht="12" hidden="1">
      <c r="A84" s="64"/>
      <c r="G84" s="89">
        <v>23933421.9</v>
      </c>
      <c r="H84" s="64"/>
      <c r="I84" s="64"/>
      <c r="J84" s="91"/>
      <c r="P84" s="92">
        <v>20682185.1</v>
      </c>
      <c r="S84" s="93"/>
      <c r="Y84" s="92">
        <v>4936792.8</v>
      </c>
      <c r="AB84" s="93"/>
    </row>
    <row r="85" spans="1:28" s="43" customFormat="1" ht="12" hidden="1">
      <c r="A85" s="64"/>
      <c r="G85" s="89">
        <v>23933421.9</v>
      </c>
      <c r="H85" s="64"/>
      <c r="I85" s="64"/>
      <c r="J85" s="91"/>
      <c r="P85" s="92">
        <v>20682185.1</v>
      </c>
      <c r="S85" s="93"/>
      <c r="Y85" s="92">
        <v>4936792.8</v>
      </c>
      <c r="AB85" s="93"/>
    </row>
    <row r="86" spans="1:28" s="43" customFormat="1" ht="12" hidden="1">
      <c r="A86" s="64"/>
      <c r="G86" s="89">
        <v>23933421.9</v>
      </c>
      <c r="H86" s="64"/>
      <c r="I86" s="64"/>
      <c r="J86" s="91"/>
      <c r="P86" s="92">
        <v>20682185.1</v>
      </c>
      <c r="S86" s="93"/>
      <c r="Y86" s="92">
        <v>4936792.8</v>
      </c>
      <c r="AB86" s="93"/>
    </row>
    <row r="87" spans="1:28" s="43" customFormat="1" ht="12" hidden="1">
      <c r="A87" s="64"/>
      <c r="G87" s="89">
        <v>23933421.9</v>
      </c>
      <c r="H87" s="64"/>
      <c r="I87" s="64"/>
      <c r="J87" s="91"/>
      <c r="P87" s="92">
        <v>20682185.1</v>
      </c>
      <c r="S87" s="93"/>
      <c r="Y87" s="92">
        <v>4936792.8</v>
      </c>
      <c r="AB87" s="93"/>
    </row>
    <row r="88" spans="1:28" s="43" customFormat="1" ht="12" hidden="1">
      <c r="A88" s="64"/>
      <c r="G88" s="89">
        <v>23933421.9</v>
      </c>
      <c r="H88" s="64"/>
      <c r="I88" s="64"/>
      <c r="J88" s="91"/>
      <c r="P88" s="92">
        <v>20682185.1</v>
      </c>
      <c r="S88" s="93"/>
      <c r="Y88" s="92">
        <v>4936792.8</v>
      </c>
      <c r="AB88" s="93"/>
    </row>
    <row r="89" spans="1:28" s="43" customFormat="1" ht="12" hidden="1">
      <c r="A89" s="64"/>
      <c r="G89" s="89">
        <v>23933421.9</v>
      </c>
      <c r="H89" s="64"/>
      <c r="I89" s="64"/>
      <c r="J89" s="91"/>
      <c r="P89" s="92">
        <v>20682185.1</v>
      </c>
      <c r="S89" s="93"/>
      <c r="Y89" s="92">
        <v>4936792.8</v>
      </c>
      <c r="AB89" s="93"/>
    </row>
    <row r="90" spans="1:28" s="43" customFormat="1" ht="12" hidden="1">
      <c r="A90" s="64"/>
      <c r="G90" s="89">
        <v>23933421.9</v>
      </c>
      <c r="H90" s="64"/>
      <c r="I90" s="64"/>
      <c r="J90" s="91"/>
      <c r="P90" s="92">
        <v>20682185.1</v>
      </c>
      <c r="S90" s="93"/>
      <c r="Y90" s="92">
        <v>4936792.8</v>
      </c>
      <c r="AB90" s="93"/>
    </row>
    <row r="91" spans="1:28" s="43" customFormat="1" ht="12" hidden="1">
      <c r="A91" s="64"/>
      <c r="G91" s="89">
        <v>23933421.9</v>
      </c>
      <c r="H91" s="64"/>
      <c r="I91" s="64"/>
      <c r="J91" s="91"/>
      <c r="P91" s="92">
        <v>20682185.1</v>
      </c>
      <c r="S91" s="93"/>
      <c r="Y91" s="92">
        <v>4936792.8</v>
      </c>
      <c r="AB91" s="93"/>
    </row>
    <row r="92" spans="1:28" s="43" customFormat="1" ht="12" hidden="1">
      <c r="A92" s="64"/>
      <c r="G92" s="89">
        <v>23933421.9</v>
      </c>
      <c r="H92" s="64"/>
      <c r="I92" s="64"/>
      <c r="J92" s="91"/>
      <c r="P92" s="92">
        <v>20682185.1</v>
      </c>
      <c r="S92" s="93"/>
      <c r="Y92" s="92">
        <v>4936792.8</v>
      </c>
      <c r="AB92" s="93"/>
    </row>
    <row r="93" spans="1:28" s="43" customFormat="1" ht="12" hidden="1">
      <c r="A93" s="64"/>
      <c r="G93" s="89">
        <v>23933421.9</v>
      </c>
      <c r="H93" s="64"/>
      <c r="I93" s="64"/>
      <c r="J93" s="91"/>
      <c r="P93" s="92">
        <v>20682185.1</v>
      </c>
      <c r="S93" s="93"/>
      <c r="Y93" s="92">
        <v>4936792.8</v>
      </c>
      <c r="AB93" s="93"/>
    </row>
    <row r="94" spans="1:28" s="43" customFormat="1" ht="12" hidden="1">
      <c r="A94" s="64"/>
      <c r="G94" s="89">
        <v>23933421.9</v>
      </c>
      <c r="H94" s="64"/>
      <c r="I94" s="64"/>
      <c r="J94" s="91"/>
      <c r="P94" s="92">
        <v>20682185.1</v>
      </c>
      <c r="S94" s="93"/>
      <c r="Y94" s="92">
        <v>4936792.8</v>
      </c>
      <c r="AB94" s="93"/>
    </row>
    <row r="95" spans="1:28" s="43" customFormat="1" ht="12" hidden="1">
      <c r="A95" s="64"/>
      <c r="G95" s="89">
        <v>23933421.9</v>
      </c>
      <c r="H95" s="64"/>
      <c r="I95" s="64"/>
      <c r="J95" s="91"/>
      <c r="P95" s="92">
        <v>20682185.1</v>
      </c>
      <c r="S95" s="93"/>
      <c r="Y95" s="92">
        <v>4936792.8</v>
      </c>
      <c r="AB95" s="93"/>
    </row>
    <row r="96" spans="1:28" s="43" customFormat="1" ht="12" hidden="1">
      <c r="A96" s="64"/>
      <c r="G96" s="89">
        <v>23933421.9</v>
      </c>
      <c r="H96" s="64"/>
      <c r="I96" s="64"/>
      <c r="J96" s="91"/>
      <c r="P96" s="92">
        <v>20682185.1</v>
      </c>
      <c r="S96" s="93"/>
      <c r="Y96" s="92">
        <v>4936792.8</v>
      </c>
      <c r="AB96" s="93"/>
    </row>
    <row r="97" spans="1:28" s="43" customFormat="1" ht="12" hidden="1">
      <c r="A97" s="64"/>
      <c r="G97" s="89">
        <v>23933421.9</v>
      </c>
      <c r="H97" s="64"/>
      <c r="I97" s="64"/>
      <c r="J97" s="91"/>
      <c r="P97" s="92">
        <v>20682185.1</v>
      </c>
      <c r="S97" s="93"/>
      <c r="Y97" s="92">
        <v>4936792.8</v>
      </c>
      <c r="AB97" s="93"/>
    </row>
    <row r="98" spans="1:28" s="43" customFormat="1" ht="12" hidden="1">
      <c r="A98" s="64"/>
      <c r="G98" s="89">
        <v>23933421.9</v>
      </c>
      <c r="H98" s="64"/>
      <c r="I98" s="64"/>
      <c r="J98" s="91"/>
      <c r="P98" s="92">
        <v>20682185.1</v>
      </c>
      <c r="S98" s="93"/>
      <c r="Y98" s="92">
        <v>4936792.8</v>
      </c>
      <c r="AB98" s="93"/>
    </row>
    <row r="99" spans="1:28" s="43" customFormat="1" ht="12" hidden="1">
      <c r="A99" s="64"/>
      <c r="G99" s="89">
        <v>23933421.9</v>
      </c>
      <c r="H99" s="64"/>
      <c r="I99" s="64"/>
      <c r="J99" s="91"/>
      <c r="P99" s="92">
        <v>20682185.1</v>
      </c>
      <c r="S99" s="93"/>
      <c r="Y99" s="92">
        <v>4936792.8</v>
      </c>
      <c r="AB99" s="93"/>
    </row>
    <row r="100" spans="1:28" s="43" customFormat="1" ht="12" hidden="1">
      <c r="A100" s="64"/>
      <c r="G100" s="89">
        <v>23933421.9</v>
      </c>
      <c r="H100" s="64"/>
      <c r="I100" s="64"/>
      <c r="J100" s="91"/>
      <c r="P100" s="92">
        <v>20682185.1</v>
      </c>
      <c r="S100" s="93"/>
      <c r="Y100" s="92">
        <v>4936792.8</v>
      </c>
      <c r="AB100" s="93"/>
    </row>
    <row r="101" spans="1:28" s="43" customFormat="1" ht="12" hidden="1">
      <c r="A101" s="64"/>
      <c r="G101" s="89">
        <v>23933421.9</v>
      </c>
      <c r="H101" s="64"/>
      <c r="I101" s="64"/>
      <c r="J101" s="91"/>
      <c r="P101" s="92">
        <v>20682185.1</v>
      </c>
      <c r="S101" s="93"/>
      <c r="Y101" s="92">
        <v>4936792.8</v>
      </c>
      <c r="AB101" s="93"/>
    </row>
    <row r="102" spans="1:28" s="43" customFormat="1" ht="12" hidden="1">
      <c r="A102" s="64"/>
      <c r="G102" s="89">
        <v>23933421.9</v>
      </c>
      <c r="H102" s="64"/>
      <c r="I102" s="64"/>
      <c r="J102" s="91"/>
      <c r="P102" s="92">
        <v>20682185.1</v>
      </c>
      <c r="S102" s="93"/>
      <c r="Y102" s="92">
        <v>4936792.8</v>
      </c>
      <c r="AB102" s="93"/>
    </row>
    <row r="103" spans="1:28" s="43" customFormat="1" ht="12" hidden="1">
      <c r="A103" s="64"/>
      <c r="G103" s="89">
        <v>23933421.9</v>
      </c>
      <c r="H103" s="64"/>
      <c r="I103" s="64"/>
      <c r="J103" s="91"/>
      <c r="P103" s="92">
        <v>20682185.1</v>
      </c>
      <c r="S103" s="93"/>
      <c r="Y103" s="92">
        <v>4936792.8</v>
      </c>
      <c r="AB103" s="93"/>
    </row>
    <row r="104" spans="1:28" s="43" customFormat="1" ht="12" hidden="1">
      <c r="A104" s="64"/>
      <c r="G104" s="89">
        <v>23933421.9</v>
      </c>
      <c r="H104" s="64"/>
      <c r="I104" s="64"/>
      <c r="J104" s="91"/>
      <c r="P104" s="92">
        <v>20682185.1</v>
      </c>
      <c r="S104" s="93"/>
      <c r="Y104" s="92">
        <v>4936792.8</v>
      </c>
      <c r="AB104" s="93"/>
    </row>
    <row r="105" spans="1:28" s="43" customFormat="1" ht="12" hidden="1">
      <c r="A105" s="64"/>
      <c r="G105" s="89">
        <v>23933421.9</v>
      </c>
      <c r="H105" s="64"/>
      <c r="I105" s="64"/>
      <c r="J105" s="91"/>
      <c r="P105" s="92">
        <v>20682185.1</v>
      </c>
      <c r="S105" s="93"/>
      <c r="Y105" s="92">
        <v>4936792.8</v>
      </c>
      <c r="AB105" s="93"/>
    </row>
    <row r="106" spans="1:28" s="43" customFormat="1" ht="12" hidden="1">
      <c r="A106" s="64"/>
      <c r="G106" s="89">
        <v>23933421.9</v>
      </c>
      <c r="H106" s="64"/>
      <c r="I106" s="64"/>
      <c r="J106" s="91"/>
      <c r="P106" s="92">
        <v>20682185.1</v>
      </c>
      <c r="S106" s="93"/>
      <c r="Y106" s="92">
        <v>4936792.8</v>
      </c>
      <c r="AB106" s="93"/>
    </row>
    <row r="107" spans="1:28" s="43" customFormat="1" ht="12" hidden="1">
      <c r="A107" s="64"/>
      <c r="G107" s="89">
        <v>23933421.9</v>
      </c>
      <c r="H107" s="64"/>
      <c r="I107" s="64"/>
      <c r="J107" s="91"/>
      <c r="P107" s="92">
        <v>20682185.1</v>
      </c>
      <c r="S107" s="93"/>
      <c r="Y107" s="92">
        <v>4936792.8</v>
      </c>
      <c r="AB107" s="93"/>
    </row>
    <row r="108" spans="1:28" s="43" customFormat="1" ht="12" hidden="1">
      <c r="A108" s="64"/>
      <c r="G108" s="89">
        <v>23933421.9</v>
      </c>
      <c r="H108" s="64"/>
      <c r="I108" s="64"/>
      <c r="J108" s="91"/>
      <c r="S108" s="93"/>
      <c r="AB108" s="93"/>
    </row>
    <row r="109" spans="1:28" s="43" customFormat="1" ht="12" hidden="1">
      <c r="A109" s="64"/>
      <c r="H109" s="64"/>
      <c r="I109" s="64"/>
      <c r="J109" s="91"/>
      <c r="S109" s="93"/>
      <c r="AB109" s="93"/>
    </row>
    <row r="110" spans="1:28" s="43" customFormat="1" ht="12" hidden="1">
      <c r="A110" s="64"/>
      <c r="H110" s="64"/>
      <c r="I110" s="64"/>
      <c r="J110" s="91"/>
      <c r="S110" s="93"/>
      <c r="AB110" s="93"/>
    </row>
    <row r="111" spans="1:28" s="43" customFormat="1" ht="12" hidden="1">
      <c r="A111" s="64"/>
      <c r="H111" s="64"/>
      <c r="I111" s="64"/>
      <c r="J111" s="91"/>
      <c r="S111" s="93"/>
      <c r="AB111" s="93"/>
    </row>
    <row r="112" spans="1:28" s="43" customFormat="1" ht="12" hidden="1">
      <c r="A112" s="64"/>
      <c r="H112" s="64"/>
      <c r="I112" s="64"/>
      <c r="J112" s="91"/>
      <c r="S112" s="93"/>
      <c r="AB112" s="93"/>
    </row>
    <row r="113" spans="1:28" s="43" customFormat="1" ht="12">
      <c r="A113" s="64"/>
      <c r="H113" s="64"/>
      <c r="I113" s="64"/>
      <c r="J113" s="91"/>
      <c r="S113" s="93"/>
      <c r="AB113" s="93"/>
    </row>
  </sheetData>
  <sheetProtection/>
  <mergeCells count="24">
    <mergeCell ref="I8:J8"/>
    <mergeCell ref="R8:S8"/>
    <mergeCell ref="AA8:AB8"/>
    <mergeCell ref="S6:S7"/>
    <mergeCell ref="N6:Q6"/>
    <mergeCell ref="R6:R7"/>
    <mergeCell ref="U6:U7"/>
    <mergeCell ref="W6:Z6"/>
    <mergeCell ref="AA6:AA7"/>
    <mergeCell ref="AB6:AB7"/>
    <mergeCell ref="E6:H6"/>
    <mergeCell ref="I6:I7"/>
    <mergeCell ref="J6:J7"/>
    <mergeCell ref="L6:L7"/>
    <mergeCell ref="AA1:AB1"/>
    <mergeCell ref="A3:AB3"/>
    <mergeCell ref="A4:A7"/>
    <mergeCell ref="C4:H5"/>
    <mergeCell ref="I4:J5"/>
    <mergeCell ref="L4:Q5"/>
    <mergeCell ref="R4:S5"/>
    <mergeCell ref="U4:Z5"/>
    <mergeCell ref="AA4:AB5"/>
    <mergeCell ref="C6:C7"/>
  </mergeCells>
  <printOptions/>
  <pageMargins left="0.1968503937007874" right="0.1968503937007874" top="0.7874015748031497" bottom="0.1968503937007874" header="0.31496062992125984" footer="0.31496062992125984"/>
  <pageSetup fitToHeight="12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2">
      <selection activeCell="U25" sqref="U25"/>
    </sheetView>
  </sheetViews>
  <sheetFormatPr defaultColWidth="9.140625" defaultRowHeight="15"/>
  <cols>
    <col min="1" max="1" width="39.00390625" style="12" bestFit="1" customWidth="1"/>
    <col min="2" max="2" width="17.8515625" style="12" hidden="1" customWidth="1"/>
    <col min="3" max="3" width="14.8515625" style="13" hidden="1" customWidth="1"/>
    <col min="4" max="4" width="17.7109375" style="13" hidden="1" customWidth="1"/>
    <col min="5" max="5" width="12.00390625" style="13" hidden="1" customWidth="1"/>
    <col min="6" max="6" width="16.7109375" style="13" hidden="1" customWidth="1"/>
    <col min="7" max="7" width="9.421875" style="13" hidden="1" customWidth="1"/>
    <col min="8" max="8" width="14.8515625" style="13" customWidth="1"/>
    <col min="9" max="9" width="9.140625" style="13" bestFit="1" customWidth="1"/>
    <col min="10" max="10" width="13.140625" style="13" hidden="1" customWidth="1"/>
    <col min="11" max="11" width="11.140625" style="13" hidden="1" customWidth="1"/>
    <col min="12" max="12" width="13.140625" style="13" customWidth="1"/>
    <col min="13" max="13" width="9.421875" style="13" bestFit="1" customWidth="1"/>
    <col min="14" max="14" width="10.28125" style="13" bestFit="1" customWidth="1"/>
    <col min="15" max="15" width="12.00390625" style="13" bestFit="1" customWidth="1"/>
    <col min="16" max="16" width="11.8515625" style="13" bestFit="1" customWidth="1"/>
    <col min="17" max="17" width="9.421875" style="13" bestFit="1" customWidth="1"/>
    <col min="18" max="18" width="12.00390625" style="13" bestFit="1" customWidth="1"/>
    <col min="19" max="19" width="11.00390625" style="13" bestFit="1" customWidth="1"/>
    <col min="20" max="16384" width="9.140625" style="12" customWidth="1"/>
  </cols>
  <sheetData>
    <row r="1" spans="1:19" ht="15.75">
      <c r="A1" s="103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1.25">
      <c r="A3" s="104" t="s">
        <v>6</v>
      </c>
      <c r="C3" s="105" t="s">
        <v>4</v>
      </c>
      <c r="D3" s="106"/>
      <c r="E3" s="106"/>
      <c r="F3" s="106"/>
      <c r="G3" s="106"/>
      <c r="I3" s="105" t="s">
        <v>3</v>
      </c>
      <c r="J3" s="106"/>
      <c r="K3" s="106"/>
      <c r="L3" s="106"/>
      <c r="M3" s="107"/>
      <c r="N3" s="105" t="s">
        <v>5</v>
      </c>
      <c r="O3" s="106"/>
      <c r="P3" s="106"/>
      <c r="Q3" s="106"/>
      <c r="R3" s="106"/>
      <c r="S3" s="107"/>
    </row>
    <row r="4" spans="1:19" ht="67.5">
      <c r="A4" s="104"/>
      <c r="C4" s="14" t="s">
        <v>0</v>
      </c>
      <c r="E4" s="14" t="s">
        <v>1</v>
      </c>
      <c r="G4" s="14" t="s">
        <v>2</v>
      </c>
      <c r="I4" s="14" t="s">
        <v>0</v>
      </c>
      <c r="K4" s="14" t="s">
        <v>1</v>
      </c>
      <c r="M4" s="14" t="s">
        <v>2</v>
      </c>
      <c r="N4" s="14" t="s">
        <v>29</v>
      </c>
      <c r="O4" s="14" t="s">
        <v>30</v>
      </c>
      <c r="P4" s="14" t="s">
        <v>31</v>
      </c>
      <c r="Q4" s="14" t="s">
        <v>32</v>
      </c>
      <c r="R4" s="14" t="s">
        <v>33</v>
      </c>
      <c r="S4" s="14" t="s">
        <v>34</v>
      </c>
    </row>
    <row r="5" spans="1:19" s="15" customFormat="1" ht="10.5">
      <c r="A5" s="33" t="s">
        <v>7</v>
      </c>
      <c r="B5" s="34">
        <v>9882817128.6</v>
      </c>
      <c r="C5" s="35">
        <f aca="true" t="shared" si="0" ref="C5:C26">B5/1000</f>
        <v>9882817.1286</v>
      </c>
      <c r="D5" s="35">
        <v>4453574233.13</v>
      </c>
      <c r="E5" s="35">
        <f>D5/1000</f>
        <v>4453574.2331300005</v>
      </c>
      <c r="F5" s="35">
        <v>2075171242.38</v>
      </c>
      <c r="G5" s="35">
        <f>F5/1000</f>
        <v>2075171.2423800002</v>
      </c>
      <c r="H5" s="36">
        <v>9950245433.38</v>
      </c>
      <c r="I5" s="35">
        <f>H5/1000</f>
        <v>9950245.433379998</v>
      </c>
      <c r="J5" s="36">
        <v>5122009095.26</v>
      </c>
      <c r="K5" s="35">
        <f>J5/1000</f>
        <v>5122009.09526</v>
      </c>
      <c r="L5" s="36">
        <v>1866595019.71</v>
      </c>
      <c r="M5" s="35">
        <f>L5/1000</f>
        <v>1866595.0197100001</v>
      </c>
      <c r="N5" s="35">
        <f>I5-C5</f>
        <v>67428.30477999896</v>
      </c>
      <c r="O5" s="35">
        <f>K5-E5</f>
        <v>668434.8621299993</v>
      </c>
      <c r="P5" s="35">
        <f>M5-G5</f>
        <v>-208576.22267000005</v>
      </c>
      <c r="Q5" s="35">
        <f>I5/C5%</f>
        <v>100.68227817941573</v>
      </c>
      <c r="R5" s="35">
        <f>K5/E5%</f>
        <v>115.0089529698985</v>
      </c>
      <c r="S5" s="35">
        <f>M5/G5%</f>
        <v>89.94896332358647</v>
      </c>
    </row>
    <row r="6" spans="1:19" ht="11.25">
      <c r="A6" s="10" t="s">
        <v>26</v>
      </c>
      <c r="B6" s="16">
        <v>3889419053.94</v>
      </c>
      <c r="C6" s="17">
        <f t="shared" si="0"/>
        <v>3889419.05394</v>
      </c>
      <c r="D6" s="18">
        <v>1983986071.24</v>
      </c>
      <c r="E6" s="17">
        <f aca="true" t="shared" si="1" ref="E6:E26">D6/1000</f>
        <v>1983986.07124</v>
      </c>
      <c r="F6" s="18">
        <v>613528290.72</v>
      </c>
      <c r="G6" s="17">
        <f aca="true" t="shared" si="2" ref="G6:G26">F6/1000</f>
        <v>613528.29072</v>
      </c>
      <c r="H6" s="19">
        <v>4106940793.14</v>
      </c>
      <c r="I6" s="17">
        <f aca="true" t="shared" si="3" ref="I6:I26">H6/1000</f>
        <v>4106940.7931399997</v>
      </c>
      <c r="J6" s="19">
        <v>2544474987</v>
      </c>
      <c r="K6" s="17">
        <f aca="true" t="shared" si="4" ref="K6:K26">J6/1000</f>
        <v>2544474.987</v>
      </c>
      <c r="L6" s="19">
        <v>727159521.79</v>
      </c>
      <c r="M6" s="17">
        <f aca="true" t="shared" si="5" ref="M6:M26">L6/1000</f>
        <v>727159.5217899999</v>
      </c>
      <c r="N6" s="17">
        <f aca="true" t="shared" si="6" ref="N6:N26">I6-C6</f>
        <v>217521.73919999972</v>
      </c>
      <c r="O6" s="17">
        <f aca="true" t="shared" si="7" ref="O6:O26">K6-E6</f>
        <v>560488.9157600002</v>
      </c>
      <c r="P6" s="17">
        <f aca="true" t="shared" si="8" ref="P6:P26">M6-G6</f>
        <v>113631.23106999986</v>
      </c>
      <c r="Q6" s="17">
        <f aca="true" t="shared" si="9" ref="Q6:Q26">I6/C6%</f>
        <v>105.59265371468906</v>
      </c>
      <c r="R6" s="17">
        <f aca="true" t="shared" si="10" ref="R6:R26">K6/E6%</f>
        <v>128.25064771798986</v>
      </c>
      <c r="S6" s="17">
        <f aca="true" t="shared" si="11" ref="S6:S26">M6/G6%</f>
        <v>118.52094398722006</v>
      </c>
    </row>
    <row r="7" spans="1:19" s="21" customFormat="1" ht="11.25">
      <c r="A7" s="2" t="s">
        <v>25</v>
      </c>
      <c r="B7" s="20">
        <v>1197193333.04</v>
      </c>
      <c r="C7" s="17">
        <f t="shared" si="0"/>
        <v>1197193.33304</v>
      </c>
      <c r="D7" s="18">
        <v>560472791.52</v>
      </c>
      <c r="E7" s="17">
        <f t="shared" si="1"/>
        <v>560472.79152</v>
      </c>
      <c r="F7" s="18">
        <v>43469248.3</v>
      </c>
      <c r="G7" s="17">
        <f t="shared" si="2"/>
        <v>43469.2483</v>
      </c>
      <c r="H7" s="19">
        <v>1273999719.54</v>
      </c>
      <c r="I7" s="17">
        <f t="shared" si="3"/>
        <v>1273999.71954</v>
      </c>
      <c r="J7" s="19">
        <v>756932524.68</v>
      </c>
      <c r="K7" s="17">
        <f t="shared" si="4"/>
        <v>756932.5246799999</v>
      </c>
      <c r="L7" s="19">
        <v>73991049.31</v>
      </c>
      <c r="M7" s="17">
        <f t="shared" si="5"/>
        <v>73991.04931</v>
      </c>
      <c r="N7" s="17">
        <f t="shared" si="6"/>
        <v>76806.38650000002</v>
      </c>
      <c r="O7" s="17">
        <f t="shared" si="7"/>
        <v>196459.73315999995</v>
      </c>
      <c r="P7" s="17">
        <f t="shared" si="8"/>
        <v>30521.801010000003</v>
      </c>
      <c r="Q7" s="17">
        <f t="shared" si="9"/>
        <v>106.41553743913423</v>
      </c>
      <c r="R7" s="17">
        <f t="shared" si="10"/>
        <v>135.05250141174594</v>
      </c>
      <c r="S7" s="17">
        <f t="shared" si="11"/>
        <v>170.21469706436125</v>
      </c>
    </row>
    <row r="8" spans="1:19" ht="22.5">
      <c r="A8" s="3" t="s">
        <v>22</v>
      </c>
      <c r="B8" s="16">
        <v>565842096.22</v>
      </c>
      <c r="C8" s="17">
        <f t="shared" si="0"/>
        <v>565842.0962200001</v>
      </c>
      <c r="D8" s="18">
        <v>169690757.7</v>
      </c>
      <c r="E8" s="17">
        <f t="shared" si="1"/>
        <v>169690.7577</v>
      </c>
      <c r="F8" s="18"/>
      <c r="G8" s="17">
        <f t="shared" si="2"/>
        <v>0</v>
      </c>
      <c r="H8" s="22">
        <v>615117893.95</v>
      </c>
      <c r="I8" s="17">
        <f t="shared" si="3"/>
        <v>615117.89395</v>
      </c>
      <c r="J8" s="22">
        <v>217671356.81</v>
      </c>
      <c r="K8" s="17">
        <f t="shared" si="4"/>
        <v>217671.35681</v>
      </c>
      <c r="L8" s="22"/>
      <c r="M8" s="17">
        <f t="shared" si="5"/>
        <v>0</v>
      </c>
      <c r="N8" s="17">
        <f t="shared" si="6"/>
        <v>49275.79772999999</v>
      </c>
      <c r="O8" s="17">
        <f t="shared" si="7"/>
        <v>47980.59911000001</v>
      </c>
      <c r="P8" s="17">
        <f t="shared" si="8"/>
        <v>0</v>
      </c>
      <c r="Q8" s="17">
        <f t="shared" si="9"/>
        <v>108.70840081697307</v>
      </c>
      <c r="R8" s="17">
        <f t="shared" si="10"/>
        <v>128.2753166762482</v>
      </c>
      <c r="S8" s="17">
        <v>0</v>
      </c>
    </row>
    <row r="9" spans="1:19" ht="22.5">
      <c r="A9" s="4" t="s">
        <v>13</v>
      </c>
      <c r="B9" s="16">
        <v>630030754.04</v>
      </c>
      <c r="C9" s="17">
        <f t="shared" si="0"/>
        <v>630030.7540399999</v>
      </c>
      <c r="D9" s="18">
        <v>347312785.31</v>
      </c>
      <c r="E9" s="17">
        <f t="shared" si="1"/>
        <v>347312.78531</v>
      </c>
      <c r="F9" s="18"/>
      <c r="G9" s="17">
        <f t="shared" si="2"/>
        <v>0</v>
      </c>
      <c r="H9" s="23">
        <v>657371071.62</v>
      </c>
      <c r="I9" s="17">
        <f t="shared" si="3"/>
        <v>657371.0716200001</v>
      </c>
      <c r="J9" s="23">
        <v>465270120.76</v>
      </c>
      <c r="K9" s="17">
        <f t="shared" si="4"/>
        <v>465270.12075999996</v>
      </c>
      <c r="L9" s="23"/>
      <c r="M9" s="17">
        <f t="shared" si="5"/>
        <v>0</v>
      </c>
      <c r="N9" s="17">
        <f t="shared" si="6"/>
        <v>27340.317580000148</v>
      </c>
      <c r="O9" s="17">
        <f t="shared" si="7"/>
        <v>117957.33544999996</v>
      </c>
      <c r="P9" s="17">
        <f t="shared" si="8"/>
        <v>0</v>
      </c>
      <c r="Q9" s="17">
        <f t="shared" si="9"/>
        <v>104.33952111141932</v>
      </c>
      <c r="R9" s="17">
        <f t="shared" si="10"/>
        <v>133.96285436043337</v>
      </c>
      <c r="S9" s="17">
        <v>0</v>
      </c>
    </row>
    <row r="10" spans="1:19" ht="11.25">
      <c r="A10" s="5" t="s">
        <v>23</v>
      </c>
      <c r="B10" s="16">
        <v>1320482.78</v>
      </c>
      <c r="C10" s="17">
        <f t="shared" si="0"/>
        <v>1320.48278</v>
      </c>
      <c r="D10" s="18">
        <v>43469248.51</v>
      </c>
      <c r="E10" s="17">
        <f t="shared" si="1"/>
        <v>43469.24851</v>
      </c>
      <c r="F10" s="18">
        <v>43469248.3</v>
      </c>
      <c r="G10" s="17">
        <f t="shared" si="2"/>
        <v>43469.2483</v>
      </c>
      <c r="H10" s="24">
        <v>1510753.97</v>
      </c>
      <c r="I10" s="17">
        <f t="shared" si="3"/>
        <v>1510.75397</v>
      </c>
      <c r="J10" s="24">
        <v>73991047.11</v>
      </c>
      <c r="K10" s="17">
        <f t="shared" si="4"/>
        <v>73991.04711</v>
      </c>
      <c r="L10" s="24">
        <v>73991049.31</v>
      </c>
      <c r="M10" s="17">
        <f t="shared" si="5"/>
        <v>73991.04931</v>
      </c>
      <c r="N10" s="17">
        <f t="shared" si="6"/>
        <v>190.27118999999993</v>
      </c>
      <c r="O10" s="17">
        <f t="shared" si="7"/>
        <v>30521.798600000002</v>
      </c>
      <c r="P10" s="17">
        <f t="shared" si="8"/>
        <v>30521.801010000003</v>
      </c>
      <c r="Q10" s="17">
        <f t="shared" si="9"/>
        <v>114.40921403003831</v>
      </c>
      <c r="R10" s="17">
        <f t="shared" si="10"/>
        <v>170.21469118100472</v>
      </c>
      <c r="S10" s="17">
        <f t="shared" si="11"/>
        <v>170.21469706436125</v>
      </c>
    </row>
    <row r="11" spans="1:19" s="15" customFormat="1" ht="11.25">
      <c r="A11" s="6" t="s">
        <v>24</v>
      </c>
      <c r="B11" s="20">
        <v>1729796698.48</v>
      </c>
      <c r="C11" s="17">
        <f t="shared" si="0"/>
        <v>1729796.69848</v>
      </c>
      <c r="D11" s="18">
        <v>340098938.68</v>
      </c>
      <c r="E11" s="17">
        <f t="shared" si="1"/>
        <v>340098.93868</v>
      </c>
      <c r="F11" s="18">
        <v>925292622.34</v>
      </c>
      <c r="G11" s="17">
        <f t="shared" si="2"/>
        <v>925292.62234</v>
      </c>
      <c r="H11" s="25">
        <v>1560200778.15</v>
      </c>
      <c r="I11" s="17">
        <f t="shared" si="3"/>
        <v>1560200.7781500001</v>
      </c>
      <c r="J11" s="25">
        <v>330464356.48</v>
      </c>
      <c r="K11" s="17">
        <f t="shared" si="4"/>
        <v>330464.35648</v>
      </c>
      <c r="L11" s="25">
        <v>578730892.14</v>
      </c>
      <c r="M11" s="17">
        <f t="shared" si="5"/>
        <v>578730.89214</v>
      </c>
      <c r="N11" s="17">
        <f t="shared" si="6"/>
        <v>-169595.92032999988</v>
      </c>
      <c r="O11" s="17">
        <f t="shared" si="7"/>
        <v>-9634.582200000004</v>
      </c>
      <c r="P11" s="17">
        <f t="shared" si="8"/>
        <v>-346561.7302</v>
      </c>
      <c r="Q11" s="17">
        <f t="shared" si="9"/>
        <v>90.19561544550139</v>
      </c>
      <c r="R11" s="17">
        <f t="shared" si="10"/>
        <v>97.16712370894365</v>
      </c>
      <c r="S11" s="17">
        <f t="shared" si="11"/>
        <v>62.54571561117933</v>
      </c>
    </row>
    <row r="12" spans="1:19" s="27" customFormat="1" ht="11.25">
      <c r="A12" s="7" t="s">
        <v>8</v>
      </c>
      <c r="B12" s="16">
        <v>147277822.05</v>
      </c>
      <c r="C12" s="17">
        <f t="shared" si="0"/>
        <v>147277.82205000002</v>
      </c>
      <c r="D12" s="18"/>
      <c r="E12" s="17">
        <f t="shared" si="1"/>
        <v>0</v>
      </c>
      <c r="F12" s="18">
        <v>112849147.4</v>
      </c>
      <c r="G12" s="17">
        <f t="shared" si="2"/>
        <v>112849.1474</v>
      </c>
      <c r="H12" s="26">
        <v>49395538.45</v>
      </c>
      <c r="I12" s="17">
        <f t="shared" si="3"/>
        <v>49395.53845</v>
      </c>
      <c r="J12" s="26"/>
      <c r="K12" s="17">
        <f t="shared" si="4"/>
        <v>0</v>
      </c>
      <c r="L12" s="26">
        <v>33722707.9</v>
      </c>
      <c r="M12" s="17">
        <f t="shared" si="5"/>
        <v>33722.7079</v>
      </c>
      <c r="N12" s="17">
        <f t="shared" si="6"/>
        <v>-97882.28360000002</v>
      </c>
      <c r="O12" s="17">
        <f t="shared" si="7"/>
        <v>0</v>
      </c>
      <c r="P12" s="17">
        <f t="shared" si="8"/>
        <v>-79126.43950000001</v>
      </c>
      <c r="Q12" s="17">
        <f t="shared" si="9"/>
        <v>33.53902017455859</v>
      </c>
      <c r="R12" s="17">
        <v>0</v>
      </c>
      <c r="S12" s="17">
        <f t="shared" si="11"/>
        <v>29.882997503266918</v>
      </c>
    </row>
    <row r="13" spans="1:19" s="27" customFormat="1" ht="11.25">
      <c r="A13" s="7" t="s">
        <v>9</v>
      </c>
      <c r="B13" s="16">
        <v>274030615.98</v>
      </c>
      <c r="C13" s="17">
        <f t="shared" si="0"/>
        <v>274030.61598</v>
      </c>
      <c r="D13" s="18">
        <v>138106887.02</v>
      </c>
      <c r="E13" s="17">
        <f t="shared" si="1"/>
        <v>138106.88702000002</v>
      </c>
      <c r="F13" s="18"/>
      <c r="G13" s="17">
        <f t="shared" si="2"/>
        <v>0</v>
      </c>
      <c r="H13" s="26">
        <v>290442595.94</v>
      </c>
      <c r="I13" s="17">
        <f t="shared" si="3"/>
        <v>290442.59593999997</v>
      </c>
      <c r="J13" s="26">
        <v>159128227.41</v>
      </c>
      <c r="K13" s="17">
        <f t="shared" si="4"/>
        <v>159128.22741</v>
      </c>
      <c r="L13" s="26"/>
      <c r="M13" s="17">
        <f t="shared" si="5"/>
        <v>0</v>
      </c>
      <c r="N13" s="17">
        <f t="shared" si="6"/>
        <v>16411.979959999968</v>
      </c>
      <c r="O13" s="17">
        <f t="shared" si="7"/>
        <v>21021.34038999997</v>
      </c>
      <c r="P13" s="17">
        <f t="shared" si="8"/>
        <v>0</v>
      </c>
      <c r="Q13" s="17">
        <f t="shared" si="9"/>
        <v>105.98910450254135</v>
      </c>
      <c r="R13" s="17">
        <f t="shared" si="10"/>
        <v>115.221065975483</v>
      </c>
      <c r="S13" s="17">
        <v>0</v>
      </c>
    </row>
    <row r="14" spans="1:19" s="27" customFormat="1" ht="11.25">
      <c r="A14" s="7" t="s">
        <v>10</v>
      </c>
      <c r="B14" s="16">
        <v>375951088.42</v>
      </c>
      <c r="C14" s="17">
        <f t="shared" si="0"/>
        <v>375951.08842000004</v>
      </c>
      <c r="D14" s="18">
        <v>201992051.66</v>
      </c>
      <c r="E14" s="17">
        <f t="shared" si="1"/>
        <v>201992.05166</v>
      </c>
      <c r="F14" s="18">
        <v>134661365.57</v>
      </c>
      <c r="G14" s="17">
        <f t="shared" si="2"/>
        <v>134661.36557</v>
      </c>
      <c r="H14" s="26">
        <v>270802770.14</v>
      </c>
      <c r="I14" s="17">
        <f t="shared" si="3"/>
        <v>270802.77014</v>
      </c>
      <c r="J14" s="26">
        <v>171336129.07</v>
      </c>
      <c r="K14" s="17">
        <f t="shared" si="4"/>
        <v>171336.12907</v>
      </c>
      <c r="L14" s="26">
        <v>114224086.46</v>
      </c>
      <c r="M14" s="17">
        <f t="shared" si="5"/>
        <v>114224.08645999999</v>
      </c>
      <c r="N14" s="17">
        <f t="shared" si="6"/>
        <v>-105148.31828000006</v>
      </c>
      <c r="O14" s="17">
        <f t="shared" si="7"/>
        <v>-30655.922590000002</v>
      </c>
      <c r="P14" s="17">
        <f t="shared" si="8"/>
        <v>-20437.279110000003</v>
      </c>
      <c r="Q14" s="17">
        <f t="shared" si="9"/>
        <v>72.03138346482672</v>
      </c>
      <c r="R14" s="17">
        <f t="shared" si="10"/>
        <v>84.823203518126</v>
      </c>
      <c r="S14" s="17">
        <f t="shared" si="11"/>
        <v>84.82320521294858</v>
      </c>
    </row>
    <row r="15" spans="1:19" s="27" customFormat="1" ht="11.25">
      <c r="A15" s="9" t="s">
        <v>12</v>
      </c>
      <c r="B15" s="16">
        <v>932537172.03</v>
      </c>
      <c r="C15" s="17">
        <f t="shared" si="0"/>
        <v>932537.17203</v>
      </c>
      <c r="D15" s="18"/>
      <c r="E15" s="17">
        <f t="shared" si="1"/>
        <v>0</v>
      </c>
      <c r="F15" s="18">
        <v>677782109.37</v>
      </c>
      <c r="G15" s="17">
        <f t="shared" si="2"/>
        <v>677782.10937</v>
      </c>
      <c r="H15" s="28">
        <v>949559873.62</v>
      </c>
      <c r="I15" s="17">
        <f t="shared" si="3"/>
        <v>949559.87362</v>
      </c>
      <c r="J15" s="28"/>
      <c r="K15" s="17">
        <f t="shared" si="4"/>
        <v>0</v>
      </c>
      <c r="L15" s="28">
        <v>430784097.78</v>
      </c>
      <c r="M15" s="17">
        <f t="shared" si="5"/>
        <v>430784.09777999995</v>
      </c>
      <c r="N15" s="17">
        <f t="shared" si="6"/>
        <v>17022.701589999953</v>
      </c>
      <c r="O15" s="17">
        <f t="shared" si="7"/>
        <v>0</v>
      </c>
      <c r="P15" s="17">
        <f t="shared" si="8"/>
        <v>-246998.01159</v>
      </c>
      <c r="Q15" s="17">
        <f t="shared" si="9"/>
        <v>101.82541802091856</v>
      </c>
      <c r="R15" s="17">
        <v>0</v>
      </c>
      <c r="S15" s="17">
        <f t="shared" si="11"/>
        <v>63.55790331798737</v>
      </c>
    </row>
    <row r="16" spans="1:19" s="27" customFormat="1" ht="11.25">
      <c r="A16" s="8" t="s">
        <v>11</v>
      </c>
      <c r="B16" s="16">
        <v>426014229.61</v>
      </c>
      <c r="C16" s="17">
        <f t="shared" si="0"/>
        <v>426014.22961000004</v>
      </c>
      <c r="D16" s="18">
        <v>231933084.75</v>
      </c>
      <c r="E16" s="17">
        <f t="shared" si="1"/>
        <v>231933.08475</v>
      </c>
      <c r="F16" s="18">
        <v>5077848.02</v>
      </c>
      <c r="G16" s="17">
        <f t="shared" si="2"/>
        <v>5077.848019999999</v>
      </c>
      <c r="H16" s="29">
        <v>385638430.52</v>
      </c>
      <c r="I16" s="17">
        <f t="shared" si="3"/>
        <v>385638.43052</v>
      </c>
      <c r="J16" s="29">
        <v>235065616.1</v>
      </c>
      <c r="K16" s="17">
        <f t="shared" si="4"/>
        <v>235065.61609999998</v>
      </c>
      <c r="L16" s="29">
        <v>4851317.7</v>
      </c>
      <c r="M16" s="17">
        <f t="shared" si="5"/>
        <v>4851.3177000000005</v>
      </c>
      <c r="N16" s="17">
        <f t="shared" si="6"/>
        <v>-40375.799090000044</v>
      </c>
      <c r="O16" s="17">
        <f t="shared" si="7"/>
        <v>3132.5313499999756</v>
      </c>
      <c r="P16" s="17">
        <f t="shared" si="8"/>
        <v>-226.53031999999894</v>
      </c>
      <c r="Q16" s="17">
        <f t="shared" si="9"/>
        <v>90.522429467447</v>
      </c>
      <c r="R16" s="17">
        <f t="shared" si="10"/>
        <v>101.35061858612218</v>
      </c>
      <c r="S16" s="17">
        <f t="shared" si="11"/>
        <v>95.53885190915976</v>
      </c>
    </row>
    <row r="17" spans="1:19" s="27" customFormat="1" ht="33.75">
      <c r="A17" s="8" t="s">
        <v>14</v>
      </c>
      <c r="B17" s="30">
        <v>2354753.93</v>
      </c>
      <c r="C17" s="17">
        <f t="shared" si="0"/>
        <v>2354.7539300000003</v>
      </c>
      <c r="D17" s="31"/>
      <c r="E17" s="17">
        <f t="shared" si="1"/>
        <v>0</v>
      </c>
      <c r="F17" s="31">
        <v>6814394.82</v>
      </c>
      <c r="G17" s="17">
        <f t="shared" si="2"/>
        <v>6814.39482</v>
      </c>
      <c r="H17" s="29">
        <v>1966883.66</v>
      </c>
      <c r="I17" s="17">
        <f t="shared" si="3"/>
        <v>1966.88366</v>
      </c>
      <c r="J17" s="29">
        <v>8261.85</v>
      </c>
      <c r="K17" s="17">
        <f t="shared" si="4"/>
        <v>8.26185</v>
      </c>
      <c r="L17" s="29">
        <v>6342365.93</v>
      </c>
      <c r="M17" s="17">
        <f t="shared" si="5"/>
        <v>6342.36593</v>
      </c>
      <c r="N17" s="17">
        <f t="shared" si="6"/>
        <v>-387.87027000000035</v>
      </c>
      <c r="O17" s="17">
        <f t="shared" si="7"/>
        <v>8.26185</v>
      </c>
      <c r="P17" s="17">
        <f t="shared" si="8"/>
        <v>-472.0288900000005</v>
      </c>
      <c r="Q17" s="17">
        <f t="shared" si="9"/>
        <v>83.52820373039997</v>
      </c>
      <c r="R17" s="17">
        <v>0</v>
      </c>
      <c r="S17" s="17">
        <f t="shared" si="11"/>
        <v>93.07306220921316</v>
      </c>
    </row>
    <row r="18" spans="1:19" ht="33.75">
      <c r="A18" s="1" t="s">
        <v>15</v>
      </c>
      <c r="B18" s="16">
        <v>1042281991.24</v>
      </c>
      <c r="C18" s="17">
        <f t="shared" si="0"/>
        <v>1042281.99124</v>
      </c>
      <c r="D18" s="18">
        <v>294002309.83</v>
      </c>
      <c r="E18" s="17">
        <f t="shared" si="1"/>
        <v>294002.30983</v>
      </c>
      <c r="F18" s="18">
        <v>312651221.55</v>
      </c>
      <c r="G18" s="17">
        <f t="shared" si="2"/>
        <v>312651.22155</v>
      </c>
      <c r="H18" s="19">
        <v>1088474132.99</v>
      </c>
      <c r="I18" s="17">
        <f t="shared" si="3"/>
        <v>1088474.13299</v>
      </c>
      <c r="J18" s="19">
        <v>330229100.48</v>
      </c>
      <c r="K18" s="17">
        <f t="shared" si="4"/>
        <v>330229.10048</v>
      </c>
      <c r="L18" s="19">
        <v>342628360.12</v>
      </c>
      <c r="M18" s="17">
        <f t="shared" si="5"/>
        <v>342628.36012</v>
      </c>
      <c r="N18" s="17">
        <f t="shared" si="6"/>
        <v>46192.14175000007</v>
      </c>
      <c r="O18" s="17">
        <f t="shared" si="7"/>
        <v>36226.79065000004</v>
      </c>
      <c r="P18" s="17">
        <f t="shared" si="8"/>
        <v>29977.13857000001</v>
      </c>
      <c r="Q18" s="17">
        <f t="shared" si="9"/>
        <v>104.43182767602512</v>
      </c>
      <c r="R18" s="17">
        <f t="shared" si="10"/>
        <v>112.32194082793</v>
      </c>
      <c r="S18" s="17">
        <f t="shared" si="11"/>
        <v>109.58804460170835</v>
      </c>
    </row>
    <row r="19" spans="1:19" ht="22.5">
      <c r="A19" s="1" t="s">
        <v>16</v>
      </c>
      <c r="B19" s="16">
        <v>32027779.42</v>
      </c>
      <c r="C19" s="17">
        <f t="shared" si="0"/>
        <v>32027.779420000003</v>
      </c>
      <c r="D19" s="18">
        <v>20437103.84</v>
      </c>
      <c r="E19" s="17">
        <f t="shared" si="1"/>
        <v>20437.10384</v>
      </c>
      <c r="F19" s="18"/>
      <c r="G19" s="17">
        <f t="shared" si="2"/>
        <v>0</v>
      </c>
      <c r="H19" s="19">
        <v>32332591.02</v>
      </c>
      <c r="I19" s="17">
        <f t="shared" si="3"/>
        <v>32332.59102</v>
      </c>
      <c r="J19" s="19">
        <v>20055409.63</v>
      </c>
      <c r="K19" s="17">
        <f t="shared" si="4"/>
        <v>20055.40963</v>
      </c>
      <c r="L19" s="19"/>
      <c r="M19" s="17">
        <f t="shared" si="5"/>
        <v>0</v>
      </c>
      <c r="N19" s="17">
        <f t="shared" si="6"/>
        <v>304.81159999999727</v>
      </c>
      <c r="O19" s="17">
        <f t="shared" si="7"/>
        <v>-381.6942100000015</v>
      </c>
      <c r="P19" s="17">
        <f t="shared" si="8"/>
        <v>0</v>
      </c>
      <c r="Q19" s="17">
        <f t="shared" si="9"/>
        <v>100.95171006395047</v>
      </c>
      <c r="R19" s="17">
        <f t="shared" si="10"/>
        <v>98.13234686779376</v>
      </c>
      <c r="S19" s="17">
        <v>0</v>
      </c>
    </row>
    <row r="20" spans="1:19" ht="22.5">
      <c r="A20" s="1" t="s">
        <v>17</v>
      </c>
      <c r="B20" s="16">
        <v>1049007730.56</v>
      </c>
      <c r="C20" s="17">
        <f t="shared" si="0"/>
        <v>1049007.73056</v>
      </c>
      <c r="D20" s="18">
        <v>873283808.95</v>
      </c>
      <c r="E20" s="17">
        <f t="shared" si="1"/>
        <v>873283.8089500001</v>
      </c>
      <c r="F20" s="18">
        <v>47413519.64</v>
      </c>
      <c r="G20" s="17">
        <f t="shared" si="2"/>
        <v>47413.51964</v>
      </c>
      <c r="H20" s="19">
        <v>931448125.54</v>
      </c>
      <c r="I20" s="17">
        <f t="shared" si="3"/>
        <v>931448.1255399999</v>
      </c>
      <c r="J20" s="19">
        <v>691318121.29</v>
      </c>
      <c r="K20" s="17">
        <f t="shared" si="4"/>
        <v>691318.1212899999</v>
      </c>
      <c r="L20" s="19">
        <v>22798299.67</v>
      </c>
      <c r="M20" s="17">
        <f t="shared" si="5"/>
        <v>22798.29967</v>
      </c>
      <c r="N20" s="17">
        <f t="shared" si="6"/>
        <v>-117559.60502000013</v>
      </c>
      <c r="O20" s="17">
        <f t="shared" si="7"/>
        <v>-181965.68766000017</v>
      </c>
      <c r="P20" s="17">
        <f t="shared" si="8"/>
        <v>-24615.21997</v>
      </c>
      <c r="Q20" s="17">
        <f t="shared" si="9"/>
        <v>88.7932565609176</v>
      </c>
      <c r="R20" s="17">
        <f t="shared" si="10"/>
        <v>79.1630526301881</v>
      </c>
      <c r="S20" s="17">
        <f t="shared" si="11"/>
        <v>48.083963905447796</v>
      </c>
    </row>
    <row r="21" spans="1:19" ht="22.5">
      <c r="A21" s="1" t="s">
        <v>18</v>
      </c>
      <c r="B21" s="16">
        <v>417084772.14</v>
      </c>
      <c r="C21" s="17">
        <f t="shared" si="0"/>
        <v>417084.77213999996</v>
      </c>
      <c r="D21" s="18">
        <v>85608936.59</v>
      </c>
      <c r="E21" s="17">
        <f t="shared" si="1"/>
        <v>85608.93659</v>
      </c>
      <c r="F21" s="18">
        <v>124707398.94</v>
      </c>
      <c r="G21" s="17">
        <f t="shared" si="2"/>
        <v>124707.39894</v>
      </c>
      <c r="H21" s="19">
        <v>396611685.98</v>
      </c>
      <c r="I21" s="17">
        <f t="shared" si="3"/>
        <v>396611.68598</v>
      </c>
      <c r="J21" s="19">
        <v>76876098.48</v>
      </c>
      <c r="K21" s="17">
        <f t="shared" si="4"/>
        <v>76876.09848</v>
      </c>
      <c r="L21" s="19">
        <v>101071204.22</v>
      </c>
      <c r="M21" s="17">
        <f t="shared" si="5"/>
        <v>101071.20422</v>
      </c>
      <c r="N21" s="17">
        <f t="shared" si="6"/>
        <v>-20473.086159999948</v>
      </c>
      <c r="O21" s="17">
        <f t="shared" si="7"/>
        <v>-8732.838109999997</v>
      </c>
      <c r="P21" s="17">
        <f t="shared" si="8"/>
        <v>-23636.19472</v>
      </c>
      <c r="Q21" s="17">
        <f t="shared" si="9"/>
        <v>95.09138488682875</v>
      </c>
      <c r="R21" s="17">
        <f t="shared" si="10"/>
        <v>89.79915128274111</v>
      </c>
      <c r="S21" s="17">
        <f t="shared" si="11"/>
        <v>81.04667812743654</v>
      </c>
    </row>
    <row r="22" spans="1:19" ht="11.25">
      <c r="A22" s="1" t="s">
        <v>19</v>
      </c>
      <c r="B22" s="16">
        <v>3813398.25</v>
      </c>
      <c r="C22" s="17">
        <f t="shared" si="0"/>
        <v>3813.39825</v>
      </c>
      <c r="D22" s="18"/>
      <c r="E22" s="17">
        <f t="shared" si="1"/>
        <v>0</v>
      </c>
      <c r="F22" s="18">
        <v>285364.07</v>
      </c>
      <c r="G22" s="17">
        <f t="shared" si="2"/>
        <v>285.36407</v>
      </c>
      <c r="H22" s="19">
        <v>3937902.13</v>
      </c>
      <c r="I22" s="17">
        <f t="shared" si="3"/>
        <v>3937.90213</v>
      </c>
      <c r="J22" s="19"/>
      <c r="K22" s="17">
        <f t="shared" si="4"/>
        <v>0</v>
      </c>
      <c r="L22" s="19">
        <v>696986.87</v>
      </c>
      <c r="M22" s="17">
        <f t="shared" si="5"/>
        <v>696.98687</v>
      </c>
      <c r="N22" s="17">
        <f t="shared" si="6"/>
        <v>124.50387999999975</v>
      </c>
      <c r="O22" s="17">
        <f t="shared" si="7"/>
        <v>0</v>
      </c>
      <c r="P22" s="17">
        <f t="shared" si="8"/>
        <v>411.6227999999999</v>
      </c>
      <c r="Q22" s="17">
        <f t="shared" si="9"/>
        <v>103.2649063076483</v>
      </c>
      <c r="R22" s="17">
        <v>0</v>
      </c>
      <c r="S22" s="17">
        <f t="shared" si="11"/>
        <v>244.24478877106003</v>
      </c>
    </row>
    <row r="23" spans="1:19" ht="11.25">
      <c r="A23" s="1" t="s">
        <v>20</v>
      </c>
      <c r="B23" s="16">
        <v>158789949.06</v>
      </c>
      <c r="C23" s="17">
        <f t="shared" si="0"/>
        <v>158789.94906</v>
      </c>
      <c r="D23" s="18">
        <v>110357278.29</v>
      </c>
      <c r="E23" s="17">
        <f t="shared" si="1"/>
        <v>110357.27829</v>
      </c>
      <c r="F23" s="18">
        <v>4362010.23</v>
      </c>
      <c r="G23" s="17">
        <f t="shared" si="2"/>
        <v>4362.010230000001</v>
      </c>
      <c r="H23" s="19">
        <v>160485752.18</v>
      </c>
      <c r="I23" s="17">
        <f t="shared" si="3"/>
        <v>160485.75218</v>
      </c>
      <c r="J23" s="19">
        <v>134670513.27</v>
      </c>
      <c r="K23" s="17">
        <f t="shared" si="4"/>
        <v>134670.51327000002</v>
      </c>
      <c r="L23" s="19">
        <v>5061392.89</v>
      </c>
      <c r="M23" s="17">
        <f t="shared" si="5"/>
        <v>5061.39289</v>
      </c>
      <c r="N23" s="17">
        <f t="shared" si="6"/>
        <v>1695.8031199999969</v>
      </c>
      <c r="O23" s="17">
        <f t="shared" si="7"/>
        <v>24313.234980000023</v>
      </c>
      <c r="P23" s="17">
        <f t="shared" si="8"/>
        <v>699.3826599999993</v>
      </c>
      <c r="Q23" s="17">
        <f t="shared" si="9"/>
        <v>101.0679536897888</v>
      </c>
      <c r="R23" s="17">
        <f t="shared" si="10"/>
        <v>122.03138330043716</v>
      </c>
      <c r="S23" s="17">
        <f t="shared" si="11"/>
        <v>116.03349426349234</v>
      </c>
    </row>
    <row r="24" spans="1:19" ht="11.25">
      <c r="A24" s="1" t="s">
        <v>21</v>
      </c>
      <c r="B24" s="16">
        <v>1947155.66</v>
      </c>
      <c r="C24" s="17">
        <f t="shared" si="0"/>
        <v>1947.15566</v>
      </c>
      <c r="D24" s="18">
        <v>528390.63</v>
      </c>
      <c r="E24" s="17">
        <f t="shared" si="1"/>
        <v>528.39063</v>
      </c>
      <c r="F24" s="18">
        <v>2941141.35</v>
      </c>
      <c r="G24" s="17">
        <f t="shared" si="2"/>
        <v>2941.14135</v>
      </c>
      <c r="H24" s="19">
        <v>8208638.53</v>
      </c>
      <c r="I24" s="17">
        <f t="shared" si="3"/>
        <v>8208.63853</v>
      </c>
      <c r="J24" s="19">
        <v>1914106</v>
      </c>
      <c r="K24" s="17">
        <f t="shared" si="4"/>
        <v>1914.106</v>
      </c>
      <c r="L24" s="19">
        <v>3263629.07</v>
      </c>
      <c r="M24" s="17">
        <f t="shared" si="5"/>
        <v>3263.62907</v>
      </c>
      <c r="N24" s="17">
        <f t="shared" si="6"/>
        <v>6261.48287</v>
      </c>
      <c r="O24" s="17">
        <f t="shared" si="7"/>
        <v>1385.71537</v>
      </c>
      <c r="P24" s="17">
        <f t="shared" si="8"/>
        <v>322.4877200000001</v>
      </c>
      <c r="Q24" s="17">
        <f t="shared" si="9"/>
        <v>421.5707402663432</v>
      </c>
      <c r="R24" s="17">
        <f t="shared" si="10"/>
        <v>362.25207097256816</v>
      </c>
      <c r="S24" s="17">
        <f t="shared" si="11"/>
        <v>110.96471340964283</v>
      </c>
    </row>
    <row r="25" spans="1:19" ht="56.25">
      <c r="A25" s="11" t="s">
        <v>27</v>
      </c>
      <c r="B25" s="16"/>
      <c r="C25" s="17">
        <f t="shared" si="0"/>
        <v>0</v>
      </c>
      <c r="D25" s="18">
        <v>990.24</v>
      </c>
      <c r="E25" s="17">
        <f t="shared" si="1"/>
        <v>0.99024</v>
      </c>
      <c r="F25" s="18">
        <v>9000</v>
      </c>
      <c r="G25" s="17">
        <f t="shared" si="2"/>
        <v>9</v>
      </c>
      <c r="H25" s="31"/>
      <c r="I25" s="17">
        <f t="shared" si="3"/>
        <v>0</v>
      </c>
      <c r="J25" s="31"/>
      <c r="K25" s="17">
        <f t="shared" si="4"/>
        <v>0</v>
      </c>
      <c r="L25" s="31"/>
      <c r="M25" s="17">
        <f t="shared" si="5"/>
        <v>0</v>
      </c>
      <c r="N25" s="17">
        <f t="shared" si="6"/>
        <v>0</v>
      </c>
      <c r="O25" s="17">
        <f t="shared" si="7"/>
        <v>-0.99024</v>
      </c>
      <c r="P25" s="17">
        <f t="shared" si="8"/>
        <v>-9</v>
      </c>
      <c r="Q25" s="17">
        <v>0</v>
      </c>
      <c r="R25" s="17">
        <f t="shared" si="10"/>
        <v>0</v>
      </c>
      <c r="S25" s="17">
        <f t="shared" si="11"/>
        <v>0</v>
      </c>
    </row>
    <row r="26" spans="1:19" ht="45">
      <c r="A26" s="11" t="s">
        <v>28</v>
      </c>
      <c r="B26" s="16">
        <v>-66913716.73</v>
      </c>
      <c r="C26" s="17">
        <f t="shared" si="0"/>
        <v>-66913.71673</v>
      </c>
      <c r="D26" s="18">
        <v>-47135471.43</v>
      </c>
      <c r="E26" s="17">
        <f t="shared" si="1"/>
        <v>-47135.47143</v>
      </c>
      <c r="F26" s="18">
        <v>-11380817.6</v>
      </c>
      <c r="G26" s="17">
        <f t="shared" si="2"/>
        <v>-11380.8176</v>
      </c>
      <c r="H26" s="31"/>
      <c r="I26" s="17">
        <f t="shared" si="3"/>
        <v>0</v>
      </c>
      <c r="J26" s="31"/>
      <c r="K26" s="17">
        <f t="shared" si="4"/>
        <v>0</v>
      </c>
      <c r="L26" s="31"/>
      <c r="M26" s="17">
        <f t="shared" si="5"/>
        <v>0</v>
      </c>
      <c r="N26" s="17">
        <f t="shared" si="6"/>
        <v>66913.71673</v>
      </c>
      <c r="O26" s="17">
        <f t="shared" si="7"/>
        <v>47135.47143</v>
      </c>
      <c r="P26" s="17">
        <f t="shared" si="8"/>
        <v>11380.8176</v>
      </c>
      <c r="Q26" s="17">
        <f t="shared" si="9"/>
        <v>0</v>
      </c>
      <c r="R26" s="17">
        <f t="shared" si="10"/>
        <v>0</v>
      </c>
      <c r="S26" s="17">
        <f t="shared" si="11"/>
        <v>0</v>
      </c>
    </row>
  </sheetData>
  <sheetProtection/>
  <mergeCells count="5">
    <mergeCell ref="A1:S1"/>
    <mergeCell ref="A3:A4"/>
    <mergeCell ref="C3:G3"/>
    <mergeCell ref="I3:M3"/>
    <mergeCell ref="N3:S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3"/>
  <sheetViews>
    <sheetView zoomScalePageLayoutView="0" workbookViewId="0" topLeftCell="A1">
      <pane ySplit="7" topLeftCell="BM36" activePane="bottomLeft" state="frozen"/>
      <selection pane="topLeft" activeCell="A1" sqref="A1"/>
      <selection pane="bottomLeft" activeCell="W42" sqref="W42"/>
    </sheetView>
  </sheetViews>
  <sheetFormatPr defaultColWidth="9.140625" defaultRowHeight="15"/>
  <cols>
    <col min="1" max="1" width="28.7109375" style="38" customWidth="1"/>
    <col min="2" max="2" width="28.7109375" style="37" hidden="1" customWidth="1"/>
    <col min="3" max="3" width="11.7109375" style="37" customWidth="1"/>
    <col min="4" max="4" width="17.7109375" style="37" hidden="1" customWidth="1"/>
    <col min="5" max="5" width="12.421875" style="37" customWidth="1"/>
    <col min="6" max="6" width="27.421875" style="37" hidden="1" customWidth="1"/>
    <col min="7" max="7" width="14.00390625" style="37" customWidth="1"/>
    <col min="8" max="8" width="9.421875" style="38" customWidth="1"/>
    <col min="9" max="9" width="16.8515625" style="38" customWidth="1"/>
    <col min="10" max="10" width="12.57421875" style="39" customWidth="1"/>
    <col min="11" max="11" width="17.28125" style="37" hidden="1" customWidth="1"/>
    <col min="12" max="12" width="14.28125" style="37" customWidth="1"/>
    <col min="13" max="13" width="16.8515625" style="37" hidden="1" customWidth="1"/>
    <col min="14" max="14" width="14.8515625" style="37" customWidth="1"/>
    <col min="15" max="15" width="16.00390625" style="37" hidden="1" customWidth="1"/>
    <col min="16" max="16" width="15.00390625" style="37" customWidth="1"/>
    <col min="17" max="17" width="9.140625" style="37" customWidth="1"/>
    <col min="18" max="18" width="14.8515625" style="37" customWidth="1"/>
    <col min="19" max="19" width="9.140625" style="40" customWidth="1"/>
    <col min="20" max="20" width="15.421875" style="37" hidden="1" customWidth="1"/>
    <col min="21" max="21" width="13.8515625" style="37" customWidth="1"/>
    <col min="22" max="22" width="16.7109375" style="37" hidden="1" customWidth="1"/>
    <col min="23" max="23" width="17.140625" style="37" customWidth="1"/>
    <col min="24" max="24" width="15.28125" style="37" hidden="1" customWidth="1"/>
    <col min="25" max="25" width="14.7109375" style="37" customWidth="1"/>
    <col min="26" max="26" width="9.140625" style="37" customWidth="1"/>
    <col min="27" max="27" width="13.28125" style="37" customWidth="1"/>
    <col min="28" max="28" width="12.00390625" style="40" customWidth="1"/>
    <col min="29" max="16384" width="9.140625" style="37" customWidth="1"/>
  </cols>
  <sheetData>
    <row r="1" spans="27:28" ht="15">
      <c r="AA1" s="109" t="s">
        <v>73</v>
      </c>
      <c r="AB1" s="109"/>
    </row>
    <row r="3" spans="1:28" ht="18.75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</row>
    <row r="4" spans="1:28" s="43" customFormat="1" ht="12">
      <c r="A4" s="96" t="s">
        <v>6</v>
      </c>
      <c r="B4" s="41"/>
      <c r="C4" s="97" t="s">
        <v>36</v>
      </c>
      <c r="D4" s="97"/>
      <c r="E4" s="97"/>
      <c r="F4" s="97"/>
      <c r="G4" s="97"/>
      <c r="H4" s="97"/>
      <c r="I4" s="97" t="s">
        <v>74</v>
      </c>
      <c r="J4" s="97"/>
      <c r="K4" s="42"/>
      <c r="L4" s="97" t="s">
        <v>39</v>
      </c>
      <c r="M4" s="97"/>
      <c r="N4" s="97"/>
      <c r="O4" s="97"/>
      <c r="P4" s="97"/>
      <c r="Q4" s="97"/>
      <c r="R4" s="97" t="s">
        <v>74</v>
      </c>
      <c r="S4" s="97"/>
      <c r="T4" s="42"/>
      <c r="U4" s="97" t="s">
        <v>40</v>
      </c>
      <c r="V4" s="97"/>
      <c r="W4" s="97"/>
      <c r="X4" s="97"/>
      <c r="Y4" s="97"/>
      <c r="Z4" s="97"/>
      <c r="AA4" s="97" t="s">
        <v>74</v>
      </c>
      <c r="AB4" s="97"/>
    </row>
    <row r="5" spans="1:28" s="43" customFormat="1" ht="12">
      <c r="A5" s="96"/>
      <c r="B5" s="41"/>
      <c r="C5" s="97"/>
      <c r="D5" s="97"/>
      <c r="E5" s="97"/>
      <c r="F5" s="97"/>
      <c r="G5" s="97"/>
      <c r="H5" s="97"/>
      <c r="I5" s="97"/>
      <c r="J5" s="97"/>
      <c r="K5" s="42"/>
      <c r="L5" s="97"/>
      <c r="M5" s="97"/>
      <c r="N5" s="97"/>
      <c r="O5" s="97"/>
      <c r="P5" s="97"/>
      <c r="Q5" s="97"/>
      <c r="R5" s="97"/>
      <c r="S5" s="97"/>
      <c r="T5" s="42"/>
      <c r="U5" s="97"/>
      <c r="V5" s="97"/>
      <c r="W5" s="97"/>
      <c r="X5" s="97"/>
      <c r="Y5" s="97"/>
      <c r="Z5" s="97"/>
      <c r="AA5" s="97"/>
      <c r="AB5" s="97"/>
    </row>
    <row r="6" spans="1:28" s="43" customFormat="1" ht="12">
      <c r="A6" s="96"/>
      <c r="B6" s="41"/>
      <c r="C6" s="97" t="s">
        <v>69</v>
      </c>
      <c r="D6" s="42"/>
      <c r="E6" s="97" t="s">
        <v>75</v>
      </c>
      <c r="F6" s="97"/>
      <c r="G6" s="97"/>
      <c r="H6" s="97"/>
      <c r="I6" s="98" t="s">
        <v>38</v>
      </c>
      <c r="J6" s="99" t="s">
        <v>76</v>
      </c>
      <c r="K6" s="42"/>
      <c r="L6" s="97" t="s">
        <v>69</v>
      </c>
      <c r="M6" s="42"/>
      <c r="N6" s="97" t="s">
        <v>75</v>
      </c>
      <c r="O6" s="97"/>
      <c r="P6" s="97"/>
      <c r="Q6" s="97"/>
      <c r="R6" s="97" t="s">
        <v>38</v>
      </c>
      <c r="S6" s="102" t="s">
        <v>37</v>
      </c>
      <c r="T6" s="42"/>
      <c r="U6" s="97" t="s">
        <v>69</v>
      </c>
      <c r="V6" s="42"/>
      <c r="W6" s="97" t="s">
        <v>75</v>
      </c>
      <c r="X6" s="97"/>
      <c r="Y6" s="97"/>
      <c r="Z6" s="97"/>
      <c r="AA6" s="97" t="s">
        <v>38</v>
      </c>
      <c r="AB6" s="102" t="s">
        <v>37</v>
      </c>
    </row>
    <row r="7" spans="1:28" s="43" customFormat="1" ht="48">
      <c r="A7" s="96"/>
      <c r="B7" s="41"/>
      <c r="C7" s="97"/>
      <c r="D7" s="42"/>
      <c r="E7" s="42" t="s">
        <v>70</v>
      </c>
      <c r="F7" s="42"/>
      <c r="G7" s="42" t="s">
        <v>71</v>
      </c>
      <c r="H7" s="44" t="s">
        <v>54</v>
      </c>
      <c r="I7" s="98"/>
      <c r="J7" s="99"/>
      <c r="K7" s="42"/>
      <c r="L7" s="97"/>
      <c r="M7" s="42"/>
      <c r="N7" s="42" t="s">
        <v>70</v>
      </c>
      <c r="O7" s="42"/>
      <c r="P7" s="42" t="s">
        <v>71</v>
      </c>
      <c r="Q7" s="44" t="s">
        <v>54</v>
      </c>
      <c r="R7" s="97"/>
      <c r="S7" s="102"/>
      <c r="T7" s="42"/>
      <c r="U7" s="97"/>
      <c r="V7" s="42"/>
      <c r="W7" s="42" t="s">
        <v>70</v>
      </c>
      <c r="X7" s="42"/>
      <c r="Y7" s="42" t="s">
        <v>71</v>
      </c>
      <c r="Z7" s="44" t="s">
        <v>54</v>
      </c>
      <c r="AA7" s="97"/>
      <c r="AB7" s="102"/>
    </row>
    <row r="8" spans="1:28" s="48" customFormat="1" ht="12">
      <c r="A8" s="45">
        <v>1</v>
      </c>
      <c r="B8" s="45"/>
      <c r="C8" s="46">
        <v>2</v>
      </c>
      <c r="D8" s="46"/>
      <c r="E8" s="46" t="s">
        <v>55</v>
      </c>
      <c r="F8" s="46"/>
      <c r="G8" s="46" t="s">
        <v>56</v>
      </c>
      <c r="H8" s="47" t="s">
        <v>57</v>
      </c>
      <c r="I8" s="100" t="s">
        <v>58</v>
      </c>
      <c r="J8" s="101"/>
      <c r="K8" s="46"/>
      <c r="L8" s="46" t="s">
        <v>59</v>
      </c>
      <c r="M8" s="46"/>
      <c r="N8" s="46" t="s">
        <v>60</v>
      </c>
      <c r="O8" s="46"/>
      <c r="P8" s="46" t="s">
        <v>61</v>
      </c>
      <c r="Q8" s="46" t="s">
        <v>62</v>
      </c>
      <c r="R8" s="100" t="s">
        <v>63</v>
      </c>
      <c r="S8" s="101"/>
      <c r="T8" s="46"/>
      <c r="U8" s="46" t="s">
        <v>64</v>
      </c>
      <c r="V8" s="46"/>
      <c r="W8" s="46" t="s">
        <v>65</v>
      </c>
      <c r="X8" s="46"/>
      <c r="Y8" s="46" t="s">
        <v>66</v>
      </c>
      <c r="Z8" s="46" t="s">
        <v>67</v>
      </c>
      <c r="AA8" s="100" t="s">
        <v>68</v>
      </c>
      <c r="AB8" s="101"/>
    </row>
    <row r="9" spans="1:28" s="56" customFormat="1" ht="24">
      <c r="A9" s="49" t="s">
        <v>43</v>
      </c>
      <c r="B9" s="50">
        <v>4453574233.13</v>
      </c>
      <c r="C9" s="51">
        <f>C10+C23</f>
        <v>4453574.2331300005</v>
      </c>
      <c r="D9" s="52">
        <v>4896018794.2</v>
      </c>
      <c r="E9" s="51">
        <f>D9/1000</f>
        <v>4896018.794199999</v>
      </c>
      <c r="F9" s="53">
        <v>5122009095.26</v>
      </c>
      <c r="G9" s="51">
        <f>F9/1000</f>
        <v>5122009.09526</v>
      </c>
      <c r="H9" s="51">
        <f>G9/G44%</f>
        <v>21.401073044976936</v>
      </c>
      <c r="I9" s="51">
        <f>G9-C9</f>
        <v>668434.8621299993</v>
      </c>
      <c r="J9" s="54">
        <f>G9/C9%</f>
        <v>115.0089529698985</v>
      </c>
      <c r="K9" s="55">
        <v>9882817128.6</v>
      </c>
      <c r="L9" s="51">
        <f>L10+L23</f>
        <v>9882817.1286</v>
      </c>
      <c r="M9" s="52">
        <v>9997897909.74</v>
      </c>
      <c r="N9" s="51">
        <f>M9/1000</f>
        <v>9997897.90974</v>
      </c>
      <c r="O9" s="53">
        <v>9950245433.38</v>
      </c>
      <c r="P9" s="51">
        <f>O9/1000</f>
        <v>9950245.433379998</v>
      </c>
      <c r="Q9" s="51">
        <f>P9/P44%</f>
        <v>48.110223348848635</v>
      </c>
      <c r="R9" s="51">
        <f>P9-L9</f>
        <v>67428.30477999896</v>
      </c>
      <c r="S9" s="54">
        <f>P9/L9%</f>
        <v>100.68227817941573</v>
      </c>
      <c r="T9" s="55">
        <v>2075171242.38</v>
      </c>
      <c r="U9" s="51">
        <f>T9/1000</f>
        <v>2075171.2423800002</v>
      </c>
      <c r="V9" s="52">
        <v>1741422306.18</v>
      </c>
      <c r="W9" s="51">
        <f>V9/1000</f>
        <v>1741422.30618</v>
      </c>
      <c r="X9" s="53">
        <v>1866595019.71</v>
      </c>
      <c r="Y9" s="51">
        <f>X9/1000</f>
        <v>1866595.0197100001</v>
      </c>
      <c r="Z9" s="51">
        <f>Y9/Y44%</f>
        <v>37.80987173545461</v>
      </c>
      <c r="AA9" s="51">
        <f>Y9-U9</f>
        <v>-208576.22267000005</v>
      </c>
      <c r="AB9" s="54">
        <f>Y9/U9%</f>
        <v>89.94896332358647</v>
      </c>
    </row>
    <row r="10" spans="1:28" s="56" customFormat="1" ht="12">
      <c r="A10" s="49" t="s">
        <v>41</v>
      </c>
      <c r="B10" s="50"/>
      <c r="C10" s="51">
        <f>C11+C12+C16+C21+C22</f>
        <v>3116490.88619</v>
      </c>
      <c r="D10" s="51"/>
      <c r="E10" s="51">
        <f>E11+E12+E16+E21+E22</f>
        <v>3696109.35368</v>
      </c>
      <c r="F10" s="51">
        <f>F11+F12+F16+F21+F22</f>
        <v>3866945746.1099997</v>
      </c>
      <c r="G10" s="51">
        <f aca="true" t="shared" si="0" ref="G10:G43">F10/1000</f>
        <v>3866945.7461099997</v>
      </c>
      <c r="H10" s="51">
        <f aca="true" t="shared" si="1" ref="H10:H43">G10/G45%</f>
        <v>16.157095137783035</v>
      </c>
      <c r="I10" s="51">
        <f aca="true" t="shared" si="2" ref="I10:I44">G10-C10</f>
        <v>750454.8599199997</v>
      </c>
      <c r="J10" s="54">
        <f aca="true" t="shared" si="3" ref="J10:J44">G10/C10%</f>
        <v>124.08012368158896</v>
      </c>
      <c r="K10" s="51"/>
      <c r="L10" s="51">
        <f>L11+L12+L16+L21+L22</f>
        <v>7244778.068999999</v>
      </c>
      <c r="M10" s="51"/>
      <c r="N10" s="51">
        <f>N11+N12+N16+N21+N22</f>
        <v>7313776.79104</v>
      </c>
      <c r="O10" s="51"/>
      <c r="P10" s="51">
        <f>P11+P12+P16+P21+P22</f>
        <v>7328746.605009999</v>
      </c>
      <c r="Q10" s="51">
        <f aca="true" t="shared" si="4" ref="Q10:Q43">P10/P45%</f>
        <v>35.435069213310534</v>
      </c>
      <c r="R10" s="51">
        <f aca="true" t="shared" si="5" ref="R10:R44">P10-L10</f>
        <v>83968.53600999992</v>
      </c>
      <c r="S10" s="54">
        <f aca="true" t="shared" si="6" ref="S10:S44">P10/L10%</f>
        <v>101.1590215077712</v>
      </c>
      <c r="T10" s="51"/>
      <c r="U10" s="51">
        <f>U11+U12+U16+U21+U22</f>
        <v>1594182.4042</v>
      </c>
      <c r="V10" s="51"/>
      <c r="W10" s="51">
        <f>W11+W12+W16+W21+W22</f>
        <v>1325828.8680099999</v>
      </c>
      <c r="X10" s="51"/>
      <c r="Y10" s="51">
        <f>Y11+Y12+Y16+Y21+Y22</f>
        <v>1391075.14687</v>
      </c>
      <c r="Z10" s="51">
        <f aca="true" t="shared" si="7" ref="Z10:Z43">Y10/Y45%</f>
        <v>28.177709764728228</v>
      </c>
      <c r="AA10" s="51">
        <f aca="true" t="shared" si="8" ref="AA10:AA44">Y10-U10</f>
        <v>-203107.25732999993</v>
      </c>
      <c r="AB10" s="54">
        <f aca="true" t="shared" si="9" ref="AB10:AB44">Y10/U10%</f>
        <v>87.25947189011133</v>
      </c>
    </row>
    <row r="11" spans="1:28" s="43" customFormat="1" ht="24">
      <c r="A11" s="57" t="s">
        <v>26</v>
      </c>
      <c r="B11" s="58">
        <v>1983986071.24</v>
      </c>
      <c r="C11" s="59">
        <f aca="true" t="shared" si="10" ref="C11:C41">B11/1000</f>
        <v>1983986.07124</v>
      </c>
      <c r="D11" s="60">
        <v>2392673127.66</v>
      </c>
      <c r="E11" s="59">
        <f aca="true" t="shared" si="11" ref="E11:E43">D11/1000</f>
        <v>2392673.1276599998</v>
      </c>
      <c r="F11" s="61">
        <v>2544474987</v>
      </c>
      <c r="G11" s="59">
        <f t="shared" si="0"/>
        <v>2544474.987</v>
      </c>
      <c r="H11" s="59">
        <f t="shared" si="1"/>
        <v>10.631471745375451</v>
      </c>
      <c r="I11" s="59">
        <f t="shared" si="2"/>
        <v>560488.9157600002</v>
      </c>
      <c r="J11" s="62">
        <f t="shared" si="3"/>
        <v>128.25064771798986</v>
      </c>
      <c r="K11" s="60">
        <v>3889419053.94</v>
      </c>
      <c r="L11" s="59">
        <f aca="true" t="shared" si="12" ref="L11:L41">K11/1000</f>
        <v>3889419.05394</v>
      </c>
      <c r="M11" s="60">
        <v>4006925819.46</v>
      </c>
      <c r="N11" s="59">
        <f aca="true" t="shared" si="13" ref="N11:N43">M11/1000</f>
        <v>4006925.81946</v>
      </c>
      <c r="O11" s="61">
        <v>4106940793.14</v>
      </c>
      <c r="P11" s="59">
        <f aca="true" t="shared" si="14" ref="P11:P43">O11/1000</f>
        <v>4106940.7931399997</v>
      </c>
      <c r="Q11" s="59">
        <f t="shared" si="4"/>
        <v>19.857383411291487</v>
      </c>
      <c r="R11" s="59">
        <f t="shared" si="5"/>
        <v>217521.73919999972</v>
      </c>
      <c r="S11" s="62">
        <f t="shared" si="6"/>
        <v>105.59265371468906</v>
      </c>
      <c r="T11" s="60">
        <v>613528290.72</v>
      </c>
      <c r="U11" s="59">
        <f aca="true" t="shared" si="15" ref="U11:U41">T11/1000</f>
        <v>613528.29072</v>
      </c>
      <c r="V11" s="60">
        <v>674417192.43</v>
      </c>
      <c r="W11" s="59">
        <f aca="true" t="shared" si="16" ref="W11:W43">V11/1000</f>
        <v>674417.1924299999</v>
      </c>
      <c r="X11" s="61">
        <v>727159521.79</v>
      </c>
      <c r="Y11" s="59">
        <f aca="true" t="shared" si="17" ref="Y11:Y43">X11/1000</f>
        <v>727159.5217899999</v>
      </c>
      <c r="Z11" s="59">
        <f t="shared" si="7"/>
        <v>14.729391150262574</v>
      </c>
      <c r="AA11" s="59">
        <f t="shared" si="8"/>
        <v>113631.23106999986</v>
      </c>
      <c r="AB11" s="62">
        <f t="shared" si="9"/>
        <v>118.52094398722006</v>
      </c>
    </row>
    <row r="12" spans="1:28" s="64" customFormat="1" ht="24">
      <c r="A12" s="63" t="s">
        <v>25</v>
      </c>
      <c r="B12" s="58">
        <v>560472791.52</v>
      </c>
      <c r="C12" s="59">
        <f t="shared" si="10"/>
        <v>560472.79152</v>
      </c>
      <c r="D12" s="60">
        <v>728120273.44</v>
      </c>
      <c r="E12" s="59">
        <f t="shared" si="11"/>
        <v>728120.27344</v>
      </c>
      <c r="F12" s="61">
        <v>756932524.68</v>
      </c>
      <c r="G12" s="59">
        <f t="shared" si="0"/>
        <v>756932.5246799999</v>
      </c>
      <c r="H12" s="59">
        <f t="shared" si="1"/>
        <v>3.162659012332875</v>
      </c>
      <c r="I12" s="59">
        <f t="shared" si="2"/>
        <v>196459.73315999995</v>
      </c>
      <c r="J12" s="62">
        <f t="shared" si="3"/>
        <v>135.05250141174594</v>
      </c>
      <c r="K12" s="52">
        <v>1197193333.04</v>
      </c>
      <c r="L12" s="59">
        <f t="shared" si="12"/>
        <v>1197193.33304</v>
      </c>
      <c r="M12" s="60">
        <v>1261160760.6</v>
      </c>
      <c r="N12" s="59">
        <f t="shared" si="13"/>
        <v>1261160.7606</v>
      </c>
      <c r="O12" s="61">
        <v>1273999719.54</v>
      </c>
      <c r="P12" s="59">
        <f t="shared" si="14"/>
        <v>1273999.71954</v>
      </c>
      <c r="Q12" s="59">
        <f t="shared" si="4"/>
        <v>6.159889360723301</v>
      </c>
      <c r="R12" s="59">
        <f t="shared" si="5"/>
        <v>76806.38650000002</v>
      </c>
      <c r="S12" s="62">
        <f t="shared" si="6"/>
        <v>106.41553743913423</v>
      </c>
      <c r="T12" s="60">
        <v>43469248.3</v>
      </c>
      <c r="U12" s="59">
        <f t="shared" si="15"/>
        <v>43469.2483</v>
      </c>
      <c r="V12" s="60">
        <v>68495435.4</v>
      </c>
      <c r="W12" s="59">
        <f t="shared" si="16"/>
        <v>68495.4354</v>
      </c>
      <c r="X12" s="61">
        <v>73991049.31</v>
      </c>
      <c r="Y12" s="59">
        <f t="shared" si="17"/>
        <v>73991.04931</v>
      </c>
      <c r="Z12" s="59">
        <f t="shared" si="7"/>
        <v>1.4987675664654188</v>
      </c>
      <c r="AA12" s="59">
        <f t="shared" si="8"/>
        <v>30521.801010000003</v>
      </c>
      <c r="AB12" s="62">
        <f t="shared" si="9"/>
        <v>170.21469706436125</v>
      </c>
    </row>
    <row r="13" spans="1:28" s="43" customFormat="1" ht="36">
      <c r="A13" s="65" t="s">
        <v>22</v>
      </c>
      <c r="B13" s="58">
        <v>169690757.7</v>
      </c>
      <c r="C13" s="59">
        <f t="shared" si="10"/>
        <v>169690.7577</v>
      </c>
      <c r="D13" s="60">
        <v>207764131.44</v>
      </c>
      <c r="E13" s="59">
        <f t="shared" si="11"/>
        <v>207764.13144</v>
      </c>
      <c r="F13" s="66">
        <v>217671356.81</v>
      </c>
      <c r="G13" s="59">
        <f t="shared" si="0"/>
        <v>217671.35681</v>
      </c>
      <c r="H13" s="59">
        <f t="shared" si="1"/>
        <v>0.9094869831797852</v>
      </c>
      <c r="I13" s="59">
        <f t="shared" si="2"/>
        <v>47980.59911000001</v>
      </c>
      <c r="J13" s="62">
        <f t="shared" si="3"/>
        <v>128.2753166762482</v>
      </c>
      <c r="K13" s="60">
        <v>565842096.22</v>
      </c>
      <c r="L13" s="59">
        <f t="shared" si="12"/>
        <v>565842.0962200001</v>
      </c>
      <c r="M13" s="60">
        <v>586123530.6</v>
      </c>
      <c r="N13" s="59">
        <f t="shared" si="13"/>
        <v>586123.5306</v>
      </c>
      <c r="O13" s="66">
        <v>615117893.95</v>
      </c>
      <c r="P13" s="59">
        <f t="shared" si="14"/>
        <v>615117.89395</v>
      </c>
      <c r="Q13" s="59">
        <f t="shared" si="4"/>
        <v>2.9741436457311274</v>
      </c>
      <c r="R13" s="59">
        <f t="shared" si="5"/>
        <v>49275.79772999999</v>
      </c>
      <c r="S13" s="62">
        <f t="shared" si="6"/>
        <v>108.70840081697307</v>
      </c>
      <c r="T13" s="60"/>
      <c r="U13" s="59">
        <f t="shared" si="15"/>
        <v>0</v>
      </c>
      <c r="V13" s="59"/>
      <c r="W13" s="59">
        <f t="shared" si="16"/>
        <v>0</v>
      </c>
      <c r="X13" s="66"/>
      <c r="Y13" s="59">
        <f t="shared" si="17"/>
        <v>0</v>
      </c>
      <c r="Z13" s="59">
        <f t="shared" si="7"/>
        <v>0</v>
      </c>
      <c r="AA13" s="59">
        <f t="shared" si="8"/>
        <v>0</v>
      </c>
      <c r="AB13" s="62"/>
    </row>
    <row r="14" spans="1:28" s="43" customFormat="1" ht="24">
      <c r="A14" s="67" t="s">
        <v>13</v>
      </c>
      <c r="B14" s="58">
        <v>347312785.31</v>
      </c>
      <c r="C14" s="59">
        <f t="shared" si="10"/>
        <v>347312.78531</v>
      </c>
      <c r="D14" s="60">
        <v>448867184</v>
      </c>
      <c r="E14" s="59">
        <f t="shared" si="11"/>
        <v>448867.184</v>
      </c>
      <c r="F14" s="68">
        <v>465270120.76</v>
      </c>
      <c r="G14" s="59">
        <f t="shared" si="0"/>
        <v>465270.12075999996</v>
      </c>
      <c r="H14" s="59">
        <f t="shared" si="1"/>
        <v>1.9440183802551025</v>
      </c>
      <c r="I14" s="59">
        <f t="shared" si="2"/>
        <v>117957.33544999996</v>
      </c>
      <c r="J14" s="62">
        <f t="shared" si="3"/>
        <v>133.96285436043337</v>
      </c>
      <c r="K14" s="60">
        <v>630030754.04</v>
      </c>
      <c r="L14" s="59">
        <f t="shared" si="12"/>
        <v>630030.7540399999</v>
      </c>
      <c r="M14" s="60">
        <v>672850740</v>
      </c>
      <c r="N14" s="59">
        <f t="shared" si="13"/>
        <v>672850.74</v>
      </c>
      <c r="O14" s="68">
        <v>657371071.62</v>
      </c>
      <c r="P14" s="59">
        <f t="shared" si="14"/>
        <v>657371.0716200001</v>
      </c>
      <c r="Q14" s="59">
        <f t="shared" si="4"/>
        <v>3.17844110011374</v>
      </c>
      <c r="R14" s="59">
        <f t="shared" si="5"/>
        <v>27340.317580000148</v>
      </c>
      <c r="S14" s="62">
        <f t="shared" si="6"/>
        <v>104.33952111141932</v>
      </c>
      <c r="T14" s="60"/>
      <c r="U14" s="59">
        <f t="shared" si="15"/>
        <v>0</v>
      </c>
      <c r="V14" s="59"/>
      <c r="W14" s="59">
        <f t="shared" si="16"/>
        <v>0</v>
      </c>
      <c r="X14" s="68"/>
      <c r="Y14" s="59">
        <f t="shared" si="17"/>
        <v>0</v>
      </c>
      <c r="Z14" s="59">
        <f t="shared" si="7"/>
        <v>0</v>
      </c>
      <c r="AA14" s="59">
        <f t="shared" si="8"/>
        <v>0</v>
      </c>
      <c r="AB14" s="62"/>
    </row>
    <row r="15" spans="1:28" s="43" customFormat="1" ht="12">
      <c r="A15" s="69" t="s">
        <v>23</v>
      </c>
      <c r="B15" s="58">
        <v>43469248.51</v>
      </c>
      <c r="C15" s="59">
        <f t="shared" si="10"/>
        <v>43469.24851</v>
      </c>
      <c r="D15" s="60">
        <v>71488958</v>
      </c>
      <c r="E15" s="59">
        <f t="shared" si="11"/>
        <v>71488.958</v>
      </c>
      <c r="F15" s="70">
        <v>73991047.11</v>
      </c>
      <c r="G15" s="59">
        <f t="shared" si="0"/>
        <v>73991.04711</v>
      </c>
      <c r="H15" s="59">
        <f t="shared" si="1"/>
        <v>0.3091536488979873</v>
      </c>
      <c r="I15" s="59">
        <f t="shared" si="2"/>
        <v>30521.798600000002</v>
      </c>
      <c r="J15" s="62">
        <f t="shared" si="3"/>
        <v>170.21469118100472</v>
      </c>
      <c r="K15" s="60">
        <v>1320482.78</v>
      </c>
      <c r="L15" s="59">
        <f t="shared" si="12"/>
        <v>1320.48278</v>
      </c>
      <c r="M15" s="60">
        <v>2186490</v>
      </c>
      <c r="N15" s="59">
        <f t="shared" si="13"/>
        <v>2186.49</v>
      </c>
      <c r="O15" s="70">
        <v>1510753.97</v>
      </c>
      <c r="P15" s="59">
        <f t="shared" si="14"/>
        <v>1510.75397</v>
      </c>
      <c r="Q15" s="59">
        <f t="shared" si="4"/>
        <v>0.007304614878434677</v>
      </c>
      <c r="R15" s="59">
        <f t="shared" si="5"/>
        <v>190.27118999999993</v>
      </c>
      <c r="S15" s="62">
        <f t="shared" si="6"/>
        <v>114.40921403003831</v>
      </c>
      <c r="T15" s="60">
        <v>43469248.3</v>
      </c>
      <c r="U15" s="59">
        <f t="shared" si="15"/>
        <v>43469.2483</v>
      </c>
      <c r="V15" s="60">
        <v>68495435.4</v>
      </c>
      <c r="W15" s="59">
        <f t="shared" si="16"/>
        <v>68495.4354</v>
      </c>
      <c r="X15" s="70">
        <v>73991049.31</v>
      </c>
      <c r="Y15" s="59">
        <f t="shared" si="17"/>
        <v>73991.04931</v>
      </c>
      <c r="Z15" s="59">
        <f t="shared" si="7"/>
        <v>1.4987675664654188</v>
      </c>
      <c r="AA15" s="59">
        <f t="shared" si="8"/>
        <v>30521.801010000003</v>
      </c>
      <c r="AB15" s="62">
        <f t="shared" si="9"/>
        <v>170.21469706436125</v>
      </c>
    </row>
    <row r="16" spans="1:28" s="64" customFormat="1" ht="12">
      <c r="A16" s="71" t="s">
        <v>24</v>
      </c>
      <c r="B16" s="58">
        <v>340098938.68</v>
      </c>
      <c r="C16" s="59">
        <f t="shared" si="10"/>
        <v>340098.93868</v>
      </c>
      <c r="D16" s="60">
        <v>344344589.55</v>
      </c>
      <c r="E16" s="59">
        <f t="shared" si="11"/>
        <v>344344.58955000003</v>
      </c>
      <c r="F16" s="72">
        <v>330464356.48</v>
      </c>
      <c r="G16" s="59">
        <f t="shared" si="0"/>
        <v>330464.35648</v>
      </c>
      <c r="H16" s="59">
        <f t="shared" si="1"/>
        <v>1.3807651820987623</v>
      </c>
      <c r="I16" s="59">
        <f t="shared" si="2"/>
        <v>-9634.582200000004</v>
      </c>
      <c r="J16" s="62">
        <f t="shared" si="3"/>
        <v>97.16712370894365</v>
      </c>
      <c r="K16" s="52">
        <v>1729796698.48</v>
      </c>
      <c r="L16" s="59">
        <f t="shared" si="12"/>
        <v>1729796.69848</v>
      </c>
      <c r="M16" s="60">
        <v>1634734138.39</v>
      </c>
      <c r="N16" s="59">
        <f t="shared" si="13"/>
        <v>1634734.1383900002</v>
      </c>
      <c r="O16" s="72">
        <v>1560200778.15</v>
      </c>
      <c r="P16" s="59">
        <f t="shared" si="14"/>
        <v>1560200.7781500001</v>
      </c>
      <c r="Q16" s="59">
        <f t="shared" si="4"/>
        <v>7.543694104884498</v>
      </c>
      <c r="R16" s="59">
        <f t="shared" si="5"/>
        <v>-169595.92032999988</v>
      </c>
      <c r="S16" s="62">
        <f t="shared" si="6"/>
        <v>90.19561544550139</v>
      </c>
      <c r="T16" s="60">
        <v>925292622.34</v>
      </c>
      <c r="U16" s="59">
        <f t="shared" si="15"/>
        <v>925292.62234</v>
      </c>
      <c r="V16" s="60">
        <v>575404838.26</v>
      </c>
      <c r="W16" s="59">
        <f t="shared" si="16"/>
        <v>575404.83826</v>
      </c>
      <c r="X16" s="72">
        <v>578730892.14</v>
      </c>
      <c r="Y16" s="59">
        <f t="shared" si="17"/>
        <v>578730.89214</v>
      </c>
      <c r="Z16" s="59">
        <f t="shared" si="7"/>
        <v>11.722811055388025</v>
      </c>
      <c r="AA16" s="59">
        <f t="shared" si="8"/>
        <v>-346561.7302</v>
      </c>
      <c r="AB16" s="62">
        <f t="shared" si="9"/>
        <v>62.54571561117933</v>
      </c>
    </row>
    <row r="17" spans="1:28" s="43" customFormat="1" ht="12">
      <c r="A17" s="73" t="s">
        <v>8</v>
      </c>
      <c r="B17" s="58"/>
      <c r="C17" s="59">
        <f t="shared" si="10"/>
        <v>0</v>
      </c>
      <c r="D17" s="59"/>
      <c r="E17" s="59">
        <f t="shared" si="11"/>
        <v>0</v>
      </c>
      <c r="F17" s="74"/>
      <c r="G17" s="59">
        <f t="shared" si="0"/>
        <v>0</v>
      </c>
      <c r="H17" s="59">
        <f t="shared" si="1"/>
        <v>0</v>
      </c>
      <c r="I17" s="59">
        <f t="shared" si="2"/>
        <v>0</v>
      </c>
      <c r="J17" s="62"/>
      <c r="K17" s="60">
        <v>147277822.05</v>
      </c>
      <c r="L17" s="59">
        <f t="shared" si="12"/>
        <v>147277.82205000002</v>
      </c>
      <c r="M17" s="60">
        <v>39459512</v>
      </c>
      <c r="N17" s="59">
        <f t="shared" si="13"/>
        <v>39459.512</v>
      </c>
      <c r="O17" s="74">
        <v>49395538.45</v>
      </c>
      <c r="P17" s="59">
        <f t="shared" si="14"/>
        <v>49395.53845</v>
      </c>
      <c r="Q17" s="59">
        <f t="shared" si="4"/>
        <v>0.23883133339716603</v>
      </c>
      <c r="R17" s="59">
        <f t="shared" si="5"/>
        <v>-97882.28360000002</v>
      </c>
      <c r="S17" s="62">
        <f t="shared" si="6"/>
        <v>33.53902017455859</v>
      </c>
      <c r="T17" s="60">
        <v>112849147.4</v>
      </c>
      <c r="U17" s="59">
        <f t="shared" si="15"/>
        <v>112849.1474</v>
      </c>
      <c r="V17" s="60">
        <v>25567110.88</v>
      </c>
      <c r="W17" s="59">
        <f t="shared" si="16"/>
        <v>25567.11088</v>
      </c>
      <c r="X17" s="74">
        <v>33722707.9</v>
      </c>
      <c r="Y17" s="59">
        <f t="shared" si="17"/>
        <v>33722.7079</v>
      </c>
      <c r="Z17" s="59">
        <f t="shared" si="7"/>
        <v>0.6830893915580172</v>
      </c>
      <c r="AA17" s="59">
        <f t="shared" si="8"/>
        <v>-79126.43950000001</v>
      </c>
      <c r="AB17" s="62">
        <f t="shared" si="9"/>
        <v>29.882997503266918</v>
      </c>
    </row>
    <row r="18" spans="1:28" s="43" customFormat="1" ht="12">
      <c r="A18" s="73" t="s">
        <v>9</v>
      </c>
      <c r="B18" s="58">
        <v>138106887.02</v>
      </c>
      <c r="C18" s="59">
        <f t="shared" si="10"/>
        <v>138106.88702000002</v>
      </c>
      <c r="D18" s="60">
        <v>160207091.53</v>
      </c>
      <c r="E18" s="59">
        <f t="shared" si="11"/>
        <v>160207.09153</v>
      </c>
      <c r="F18" s="74">
        <v>159128227.41</v>
      </c>
      <c r="G18" s="59">
        <f t="shared" si="0"/>
        <v>159128.22741</v>
      </c>
      <c r="H18" s="59">
        <f t="shared" si="1"/>
        <v>0.6648787126006416</v>
      </c>
      <c r="I18" s="59">
        <f t="shared" si="2"/>
        <v>21021.34038999997</v>
      </c>
      <c r="J18" s="62">
        <f t="shared" si="3"/>
        <v>115.221065975483</v>
      </c>
      <c r="K18" s="60">
        <v>274030615.98</v>
      </c>
      <c r="L18" s="59">
        <f t="shared" si="12"/>
        <v>274030.61598</v>
      </c>
      <c r="M18" s="60">
        <v>302091773.8</v>
      </c>
      <c r="N18" s="59">
        <f t="shared" si="13"/>
        <v>302091.7738</v>
      </c>
      <c r="O18" s="74">
        <v>290442595.94</v>
      </c>
      <c r="P18" s="59">
        <f t="shared" si="14"/>
        <v>290442.59593999997</v>
      </c>
      <c r="Q18" s="59">
        <f t="shared" si="4"/>
        <v>1.4043129124688085</v>
      </c>
      <c r="R18" s="59">
        <f t="shared" si="5"/>
        <v>16411.979959999968</v>
      </c>
      <c r="S18" s="62">
        <f t="shared" si="6"/>
        <v>105.98910450254135</v>
      </c>
      <c r="T18" s="60"/>
      <c r="U18" s="59">
        <f t="shared" si="15"/>
        <v>0</v>
      </c>
      <c r="V18" s="60"/>
      <c r="W18" s="59">
        <f t="shared" si="16"/>
        <v>0</v>
      </c>
      <c r="X18" s="74"/>
      <c r="Y18" s="59">
        <f t="shared" si="17"/>
        <v>0</v>
      </c>
      <c r="Z18" s="59">
        <f t="shared" si="7"/>
        <v>0</v>
      </c>
      <c r="AA18" s="59">
        <f t="shared" si="8"/>
        <v>0</v>
      </c>
      <c r="AB18" s="62"/>
    </row>
    <row r="19" spans="1:28" s="43" customFormat="1" ht="12">
      <c r="A19" s="73" t="s">
        <v>10</v>
      </c>
      <c r="B19" s="58">
        <v>201992051.66</v>
      </c>
      <c r="C19" s="59">
        <f t="shared" si="10"/>
        <v>201992.05166</v>
      </c>
      <c r="D19" s="60">
        <v>184137498.02</v>
      </c>
      <c r="E19" s="59">
        <f t="shared" si="11"/>
        <v>184137.49802</v>
      </c>
      <c r="F19" s="74">
        <v>171336129.07</v>
      </c>
      <c r="G19" s="59">
        <f t="shared" si="0"/>
        <v>171336.12907</v>
      </c>
      <c r="H19" s="59">
        <f t="shared" si="1"/>
        <v>0.7158864694981205</v>
      </c>
      <c r="I19" s="59">
        <f t="shared" si="2"/>
        <v>-30655.922590000002</v>
      </c>
      <c r="J19" s="62">
        <f t="shared" si="3"/>
        <v>84.823203518126</v>
      </c>
      <c r="K19" s="60">
        <v>375951088.42</v>
      </c>
      <c r="L19" s="59">
        <f t="shared" si="12"/>
        <v>375951.08842000004</v>
      </c>
      <c r="M19" s="60">
        <v>336156601.04</v>
      </c>
      <c r="N19" s="59">
        <f t="shared" si="13"/>
        <v>336156.60104000004</v>
      </c>
      <c r="O19" s="74">
        <v>270802770.14</v>
      </c>
      <c r="P19" s="59">
        <f t="shared" si="14"/>
        <v>270802.77014</v>
      </c>
      <c r="Q19" s="59">
        <f t="shared" si="4"/>
        <v>1.3093528020885954</v>
      </c>
      <c r="R19" s="59">
        <f t="shared" si="5"/>
        <v>-105148.31828000006</v>
      </c>
      <c r="S19" s="62">
        <f t="shared" si="6"/>
        <v>72.03138346482672</v>
      </c>
      <c r="T19" s="60">
        <v>134661365.57</v>
      </c>
      <c r="U19" s="59">
        <f t="shared" si="15"/>
        <v>134661.36557</v>
      </c>
      <c r="V19" s="60">
        <v>125922697.94</v>
      </c>
      <c r="W19" s="59">
        <f t="shared" si="16"/>
        <v>125922.69794</v>
      </c>
      <c r="X19" s="74">
        <v>114224086.46</v>
      </c>
      <c r="Y19" s="59">
        <f t="shared" si="17"/>
        <v>114224.08645999999</v>
      </c>
      <c r="Z19" s="59">
        <f t="shared" si="7"/>
        <v>2.3137306159577933</v>
      </c>
      <c r="AA19" s="59">
        <f t="shared" si="8"/>
        <v>-20437.279110000003</v>
      </c>
      <c r="AB19" s="62">
        <f t="shared" si="9"/>
        <v>84.82320521294858</v>
      </c>
    </row>
    <row r="20" spans="1:28" s="43" customFormat="1" ht="12">
      <c r="A20" s="75" t="s">
        <v>12</v>
      </c>
      <c r="B20" s="58"/>
      <c r="C20" s="59">
        <f t="shared" si="10"/>
        <v>0</v>
      </c>
      <c r="D20" s="59"/>
      <c r="E20" s="59">
        <f t="shared" si="11"/>
        <v>0</v>
      </c>
      <c r="F20" s="76"/>
      <c r="G20" s="59">
        <f t="shared" si="0"/>
        <v>0</v>
      </c>
      <c r="H20" s="59">
        <f t="shared" si="1"/>
        <v>0</v>
      </c>
      <c r="I20" s="59">
        <f t="shared" si="2"/>
        <v>0</v>
      </c>
      <c r="J20" s="62"/>
      <c r="K20" s="60">
        <v>932537172.03</v>
      </c>
      <c r="L20" s="59">
        <f t="shared" si="12"/>
        <v>932537.17203</v>
      </c>
      <c r="M20" s="60">
        <v>957026251.55</v>
      </c>
      <c r="N20" s="59">
        <f t="shared" si="13"/>
        <v>957026.2515499999</v>
      </c>
      <c r="O20" s="76">
        <v>949559873.62</v>
      </c>
      <c r="P20" s="59">
        <f t="shared" si="14"/>
        <v>949559.87362</v>
      </c>
      <c r="Q20" s="59">
        <f t="shared" si="4"/>
        <v>4.591197056929927</v>
      </c>
      <c r="R20" s="59">
        <f t="shared" si="5"/>
        <v>17022.701589999953</v>
      </c>
      <c r="S20" s="62">
        <f t="shared" si="6"/>
        <v>101.82541802091856</v>
      </c>
      <c r="T20" s="60">
        <v>677782109.37</v>
      </c>
      <c r="U20" s="59">
        <f t="shared" si="15"/>
        <v>677782.10937</v>
      </c>
      <c r="V20" s="60">
        <v>423915029.44</v>
      </c>
      <c r="W20" s="59">
        <f t="shared" si="16"/>
        <v>423915.02944</v>
      </c>
      <c r="X20" s="76">
        <v>430784097.78</v>
      </c>
      <c r="Y20" s="59">
        <f t="shared" si="17"/>
        <v>430784.09777999995</v>
      </c>
      <c r="Z20" s="59">
        <f t="shared" si="7"/>
        <v>8.725991047872213</v>
      </c>
      <c r="AA20" s="59">
        <f t="shared" si="8"/>
        <v>-246998.01159</v>
      </c>
      <c r="AB20" s="62">
        <f t="shared" si="9"/>
        <v>63.55790331798737</v>
      </c>
    </row>
    <row r="21" spans="1:28" s="43" customFormat="1" ht="24">
      <c r="A21" s="77" t="s">
        <v>11</v>
      </c>
      <c r="B21" s="58">
        <v>231933084.75</v>
      </c>
      <c r="C21" s="59">
        <f t="shared" si="10"/>
        <v>231933.08475</v>
      </c>
      <c r="D21" s="60">
        <v>230971363.03</v>
      </c>
      <c r="E21" s="59">
        <f t="shared" si="11"/>
        <v>230971.36303</v>
      </c>
      <c r="F21" s="78">
        <v>235065616.1</v>
      </c>
      <c r="G21" s="59">
        <f t="shared" si="0"/>
        <v>235065.61609999998</v>
      </c>
      <c r="H21" s="59">
        <f t="shared" si="1"/>
        <v>0.9821646778390682</v>
      </c>
      <c r="I21" s="59">
        <f t="shared" si="2"/>
        <v>3132.5313499999756</v>
      </c>
      <c r="J21" s="62">
        <f t="shared" si="3"/>
        <v>101.35061858612218</v>
      </c>
      <c r="K21" s="60">
        <v>426014229.61</v>
      </c>
      <c r="L21" s="59">
        <f t="shared" si="12"/>
        <v>426014.22961000004</v>
      </c>
      <c r="M21" s="60">
        <v>410133507.2</v>
      </c>
      <c r="N21" s="59">
        <f t="shared" si="13"/>
        <v>410133.5072</v>
      </c>
      <c r="O21" s="78">
        <v>385638430.52</v>
      </c>
      <c r="P21" s="59">
        <f t="shared" si="14"/>
        <v>385638.43052</v>
      </c>
      <c r="Q21" s="59">
        <f t="shared" si="4"/>
        <v>1.8645922984220848</v>
      </c>
      <c r="R21" s="59">
        <f t="shared" si="5"/>
        <v>-40375.799090000044</v>
      </c>
      <c r="S21" s="62">
        <f t="shared" si="6"/>
        <v>90.522429467447</v>
      </c>
      <c r="T21" s="60">
        <v>5077848.02</v>
      </c>
      <c r="U21" s="59">
        <f t="shared" si="15"/>
        <v>5077.848019999999</v>
      </c>
      <c r="V21" s="60">
        <v>5187686.56</v>
      </c>
      <c r="W21" s="59">
        <f t="shared" si="16"/>
        <v>5187.686559999999</v>
      </c>
      <c r="X21" s="78">
        <v>4851317.7</v>
      </c>
      <c r="Y21" s="59">
        <f t="shared" si="17"/>
        <v>4851.3177000000005</v>
      </c>
      <c r="Z21" s="59">
        <f t="shared" si="7"/>
        <v>0.09826861074663698</v>
      </c>
      <c r="AA21" s="59">
        <f t="shared" si="8"/>
        <v>-226.53031999999894</v>
      </c>
      <c r="AB21" s="62">
        <f t="shared" si="9"/>
        <v>95.53885190915976</v>
      </c>
    </row>
    <row r="22" spans="1:28" s="43" customFormat="1" ht="60">
      <c r="A22" s="77" t="s">
        <v>14</v>
      </c>
      <c r="B22" s="79"/>
      <c r="C22" s="59">
        <f t="shared" si="10"/>
        <v>0</v>
      </c>
      <c r="D22" s="59"/>
      <c r="E22" s="59">
        <f t="shared" si="11"/>
        <v>0</v>
      </c>
      <c r="F22" s="78">
        <v>8261.85</v>
      </c>
      <c r="G22" s="59">
        <f t="shared" si="0"/>
        <v>8.26185</v>
      </c>
      <c r="H22" s="59">
        <f t="shared" si="1"/>
        <v>3.4520136880217706E-05</v>
      </c>
      <c r="I22" s="59">
        <f t="shared" si="2"/>
        <v>8.26185</v>
      </c>
      <c r="J22" s="62"/>
      <c r="K22" s="59">
        <v>2354753.93</v>
      </c>
      <c r="L22" s="59">
        <f t="shared" si="12"/>
        <v>2354.7539300000003</v>
      </c>
      <c r="M22" s="60">
        <v>822565.39</v>
      </c>
      <c r="N22" s="59">
        <f t="shared" si="13"/>
        <v>822.56539</v>
      </c>
      <c r="O22" s="78">
        <v>1966883.66</v>
      </c>
      <c r="P22" s="59">
        <f t="shared" si="14"/>
        <v>1966.88366</v>
      </c>
      <c r="Q22" s="59">
        <f t="shared" si="4"/>
        <v>0.009510037989167787</v>
      </c>
      <c r="R22" s="59">
        <f t="shared" si="5"/>
        <v>-387.87027000000035</v>
      </c>
      <c r="S22" s="62">
        <f t="shared" si="6"/>
        <v>83.52820373039997</v>
      </c>
      <c r="T22" s="59">
        <v>6814394.82</v>
      </c>
      <c r="U22" s="59">
        <f t="shared" si="15"/>
        <v>6814.39482</v>
      </c>
      <c r="V22" s="60">
        <v>2323715.36</v>
      </c>
      <c r="W22" s="59">
        <f t="shared" si="16"/>
        <v>2323.7153599999997</v>
      </c>
      <c r="X22" s="78">
        <v>6342365.93</v>
      </c>
      <c r="Y22" s="59">
        <f t="shared" si="17"/>
        <v>6342.36593</v>
      </c>
      <c r="Z22" s="59">
        <f t="shared" si="7"/>
        <v>0.1284713818655707</v>
      </c>
      <c r="AA22" s="59">
        <f t="shared" si="8"/>
        <v>-472.0288900000005</v>
      </c>
      <c r="AB22" s="62">
        <f t="shared" si="9"/>
        <v>93.07306220921316</v>
      </c>
    </row>
    <row r="23" spans="1:28" s="56" customFormat="1" ht="12">
      <c r="A23" s="80" t="s">
        <v>42</v>
      </c>
      <c r="B23" s="81"/>
      <c r="C23" s="51">
        <f>C24+C25+C26+C27+C28+C29+C30+C31+C32</f>
        <v>1337083.3469400003</v>
      </c>
      <c r="D23" s="51"/>
      <c r="E23" s="51">
        <f>E24+E25+E26+E27+E28+E29+E30+E31+E32</f>
        <v>1199909.44052</v>
      </c>
      <c r="F23" s="51">
        <f>F24+F25+F26+F27+F28+F29+F30+F31+F32</f>
        <v>1255063349.1499999</v>
      </c>
      <c r="G23" s="51">
        <f t="shared" si="0"/>
        <v>1255063.34915</v>
      </c>
      <c r="H23" s="51">
        <f t="shared" si="1"/>
        <v>5.243977874931457</v>
      </c>
      <c r="I23" s="51">
        <f t="shared" si="2"/>
        <v>-82019.9977900004</v>
      </c>
      <c r="J23" s="54">
        <f t="shared" si="3"/>
        <v>93.86575279860389</v>
      </c>
      <c r="K23" s="51"/>
      <c r="L23" s="51">
        <f>L24+L25+L26+L27+L28+L29+L30+L31+L32</f>
        <v>2638039.0596000003</v>
      </c>
      <c r="M23" s="51"/>
      <c r="N23" s="51">
        <f>N24+N25+N26+N27+N28+N29+N30+N31+N32</f>
        <v>2684121.1187</v>
      </c>
      <c r="O23" s="51"/>
      <c r="P23" s="51">
        <f>P24+P25+P26+P27+P28+P29+P30+P31+P32</f>
        <v>2621498.82837</v>
      </c>
      <c r="Q23" s="51">
        <f t="shared" si="4"/>
        <v>12.67515407919833</v>
      </c>
      <c r="R23" s="51">
        <f t="shared" si="5"/>
        <v>-16540.2312300005</v>
      </c>
      <c r="S23" s="54">
        <f t="shared" si="6"/>
        <v>99.37301037413341</v>
      </c>
      <c r="T23" s="51"/>
      <c r="U23" s="51">
        <f>U24+U25+U26+U27+U28+U29+U30+U31+U32</f>
        <v>480988.83818</v>
      </c>
      <c r="V23" s="51"/>
      <c r="W23" s="51">
        <f>W24+W25+W26+W27+W28+W29+W30+W31+W32</f>
        <v>415593.4381700001</v>
      </c>
      <c r="X23" s="51"/>
      <c r="Y23" s="51">
        <f>Y24+Y25+Y26+Y27+Y28+Y29+Y30+Y31+Y32</f>
        <v>475519.8728400001</v>
      </c>
      <c r="Z23" s="51">
        <f t="shared" si="7"/>
        <v>9.632161852934157</v>
      </c>
      <c r="AA23" s="51">
        <f t="shared" si="8"/>
        <v>-5468.965339999937</v>
      </c>
      <c r="AB23" s="54">
        <f t="shared" si="9"/>
        <v>98.86297458363195</v>
      </c>
    </row>
    <row r="24" spans="1:28" s="43" customFormat="1" ht="72">
      <c r="A24" s="63" t="s">
        <v>15</v>
      </c>
      <c r="B24" s="58">
        <v>294002309.83</v>
      </c>
      <c r="C24" s="59">
        <f t="shared" si="10"/>
        <v>294002.30983</v>
      </c>
      <c r="D24" s="60">
        <v>301706107.97</v>
      </c>
      <c r="E24" s="59">
        <f t="shared" si="11"/>
        <v>301706.10797</v>
      </c>
      <c r="F24" s="61">
        <v>330229100.48</v>
      </c>
      <c r="G24" s="59">
        <f t="shared" si="0"/>
        <v>330229.10048</v>
      </c>
      <c r="H24" s="59">
        <f t="shared" si="1"/>
        <v>1.3797822219479616</v>
      </c>
      <c r="I24" s="59">
        <f t="shared" si="2"/>
        <v>36226.79065000004</v>
      </c>
      <c r="J24" s="62">
        <f t="shared" si="3"/>
        <v>112.32194082793</v>
      </c>
      <c r="K24" s="60">
        <v>1042281991.24</v>
      </c>
      <c r="L24" s="59">
        <f t="shared" si="12"/>
        <v>1042281.99124</v>
      </c>
      <c r="M24" s="60">
        <v>1153749987.48</v>
      </c>
      <c r="N24" s="59">
        <f t="shared" si="13"/>
        <v>1153749.9874800001</v>
      </c>
      <c r="O24" s="61">
        <v>1088474132.99</v>
      </c>
      <c r="P24" s="59">
        <f t="shared" si="14"/>
        <v>1088474.13299</v>
      </c>
      <c r="Q24" s="59">
        <f t="shared" si="4"/>
        <v>5.262858482926932</v>
      </c>
      <c r="R24" s="59">
        <f t="shared" si="5"/>
        <v>46192.14175000007</v>
      </c>
      <c r="S24" s="62">
        <f t="shared" si="6"/>
        <v>104.43182767602512</v>
      </c>
      <c r="T24" s="60">
        <v>312651221.55</v>
      </c>
      <c r="U24" s="59">
        <f t="shared" si="15"/>
        <v>312651.22155</v>
      </c>
      <c r="V24" s="60">
        <v>294056528.93</v>
      </c>
      <c r="W24" s="59">
        <f t="shared" si="16"/>
        <v>294056.52893000003</v>
      </c>
      <c r="X24" s="61">
        <v>342628360.12</v>
      </c>
      <c r="Y24" s="59">
        <f t="shared" si="17"/>
        <v>342628.36012</v>
      </c>
      <c r="Z24" s="59">
        <f t="shared" si="7"/>
        <v>6.940302621572451</v>
      </c>
      <c r="AA24" s="59">
        <f t="shared" si="8"/>
        <v>29977.13857000001</v>
      </c>
      <c r="AB24" s="62">
        <f t="shared" si="9"/>
        <v>109.58804460170835</v>
      </c>
    </row>
    <row r="25" spans="1:28" s="43" customFormat="1" ht="24">
      <c r="A25" s="63" t="s">
        <v>16</v>
      </c>
      <c r="B25" s="58">
        <v>20437103.84</v>
      </c>
      <c r="C25" s="59">
        <f t="shared" si="10"/>
        <v>20437.10384</v>
      </c>
      <c r="D25" s="60">
        <v>23153540</v>
      </c>
      <c r="E25" s="59">
        <f t="shared" si="11"/>
        <v>23153.54</v>
      </c>
      <c r="F25" s="61">
        <v>20055409.63</v>
      </c>
      <c r="G25" s="59">
        <f t="shared" si="0"/>
        <v>20055.40963</v>
      </c>
      <c r="H25" s="59">
        <f t="shared" si="1"/>
        <v>0.08379666607556857</v>
      </c>
      <c r="I25" s="59">
        <f t="shared" si="2"/>
        <v>-381.6942100000015</v>
      </c>
      <c r="J25" s="62">
        <f t="shared" si="3"/>
        <v>98.13234686779376</v>
      </c>
      <c r="K25" s="60">
        <v>32027779.42</v>
      </c>
      <c r="L25" s="59">
        <f t="shared" si="12"/>
        <v>32027.779420000003</v>
      </c>
      <c r="M25" s="60">
        <v>25635000</v>
      </c>
      <c r="N25" s="59">
        <f t="shared" si="13"/>
        <v>25635</v>
      </c>
      <c r="O25" s="61">
        <v>32332591.02</v>
      </c>
      <c r="P25" s="59">
        <f t="shared" si="14"/>
        <v>32332.59102</v>
      </c>
      <c r="Q25" s="59">
        <f t="shared" si="4"/>
        <v>0.1563306336524374</v>
      </c>
      <c r="R25" s="59">
        <f t="shared" si="5"/>
        <v>304.81159999999727</v>
      </c>
      <c r="S25" s="62">
        <f t="shared" si="6"/>
        <v>100.95171006395047</v>
      </c>
      <c r="T25" s="60"/>
      <c r="U25" s="59">
        <f t="shared" si="15"/>
        <v>0</v>
      </c>
      <c r="V25" s="59"/>
      <c r="W25" s="59">
        <f t="shared" si="16"/>
        <v>0</v>
      </c>
      <c r="X25" s="61"/>
      <c r="Y25" s="59">
        <f t="shared" si="17"/>
        <v>0</v>
      </c>
      <c r="Z25" s="59">
        <f t="shared" si="7"/>
        <v>0</v>
      </c>
      <c r="AA25" s="59">
        <f t="shared" si="8"/>
        <v>0</v>
      </c>
      <c r="AB25" s="62"/>
    </row>
    <row r="26" spans="1:28" s="43" customFormat="1" ht="48">
      <c r="A26" s="63" t="s">
        <v>17</v>
      </c>
      <c r="B26" s="58">
        <v>873283808.95</v>
      </c>
      <c r="C26" s="59">
        <f t="shared" si="10"/>
        <v>873283.8089500001</v>
      </c>
      <c r="D26" s="60">
        <v>694090227.24</v>
      </c>
      <c r="E26" s="59">
        <f t="shared" si="11"/>
        <v>694090.22724</v>
      </c>
      <c r="F26" s="61">
        <v>691318121.29</v>
      </c>
      <c r="G26" s="59">
        <f t="shared" si="0"/>
        <v>691318.1212899999</v>
      </c>
      <c r="H26" s="59">
        <f t="shared" si="1"/>
        <v>2.8885051380387856</v>
      </c>
      <c r="I26" s="59">
        <f t="shared" si="2"/>
        <v>-181965.68766000017</v>
      </c>
      <c r="J26" s="62">
        <f t="shared" si="3"/>
        <v>79.1630526301881</v>
      </c>
      <c r="K26" s="60">
        <v>1049007730.56</v>
      </c>
      <c r="L26" s="59">
        <f t="shared" si="12"/>
        <v>1049007.73056</v>
      </c>
      <c r="M26" s="60">
        <v>901255065.36</v>
      </c>
      <c r="N26" s="59">
        <f t="shared" si="13"/>
        <v>901255.06536</v>
      </c>
      <c r="O26" s="61">
        <v>931448125.54</v>
      </c>
      <c r="P26" s="59">
        <f t="shared" si="14"/>
        <v>931448.1255399999</v>
      </c>
      <c r="Q26" s="59">
        <f t="shared" si="4"/>
        <v>4.5036253231289365</v>
      </c>
      <c r="R26" s="59">
        <f t="shared" si="5"/>
        <v>-117559.60502000013</v>
      </c>
      <c r="S26" s="62">
        <f t="shared" si="6"/>
        <v>88.7932565609176</v>
      </c>
      <c r="T26" s="60">
        <v>47413519.64</v>
      </c>
      <c r="U26" s="59">
        <f t="shared" si="15"/>
        <v>47413.51964</v>
      </c>
      <c r="V26" s="60">
        <v>23330793.01</v>
      </c>
      <c r="W26" s="59">
        <f t="shared" si="16"/>
        <v>23330.79301</v>
      </c>
      <c r="X26" s="61">
        <v>22798299.67</v>
      </c>
      <c r="Y26" s="59">
        <f t="shared" si="17"/>
        <v>22798.29967</v>
      </c>
      <c r="Z26" s="59">
        <f t="shared" si="7"/>
        <v>0.4618038591775616</v>
      </c>
      <c r="AA26" s="59">
        <f t="shared" si="8"/>
        <v>-24615.21997</v>
      </c>
      <c r="AB26" s="62">
        <f t="shared" si="9"/>
        <v>48.083963905447796</v>
      </c>
    </row>
    <row r="27" spans="1:28" s="43" customFormat="1" ht="36">
      <c r="A27" s="63" t="s">
        <v>18</v>
      </c>
      <c r="B27" s="58">
        <v>85608936.59</v>
      </c>
      <c r="C27" s="59">
        <f t="shared" si="10"/>
        <v>85608.93659</v>
      </c>
      <c r="D27" s="60">
        <v>55358313</v>
      </c>
      <c r="E27" s="59">
        <f t="shared" si="11"/>
        <v>55358.313</v>
      </c>
      <c r="F27" s="61">
        <v>76876098.48</v>
      </c>
      <c r="G27" s="59">
        <f t="shared" si="0"/>
        <v>76876.09848</v>
      </c>
      <c r="H27" s="59">
        <f t="shared" si="1"/>
        <v>0.3212081364762972</v>
      </c>
      <c r="I27" s="59">
        <f t="shared" si="2"/>
        <v>-8732.838109999997</v>
      </c>
      <c r="J27" s="62">
        <f t="shared" si="3"/>
        <v>89.79915128274111</v>
      </c>
      <c r="K27" s="60">
        <v>417084772.14</v>
      </c>
      <c r="L27" s="59">
        <f t="shared" si="12"/>
        <v>417084.77213999996</v>
      </c>
      <c r="M27" s="60">
        <v>451612053.25</v>
      </c>
      <c r="N27" s="59">
        <f t="shared" si="13"/>
        <v>451612.05325</v>
      </c>
      <c r="O27" s="61">
        <v>396611685.98</v>
      </c>
      <c r="P27" s="59">
        <f t="shared" si="14"/>
        <v>396611.68598</v>
      </c>
      <c r="Q27" s="59">
        <f t="shared" si="4"/>
        <v>1.9176488560679208</v>
      </c>
      <c r="R27" s="59">
        <f t="shared" si="5"/>
        <v>-20473.086159999948</v>
      </c>
      <c r="S27" s="62">
        <f t="shared" si="6"/>
        <v>95.09138488682875</v>
      </c>
      <c r="T27" s="60">
        <v>124707398.94</v>
      </c>
      <c r="U27" s="59">
        <f t="shared" si="15"/>
        <v>124707.39894</v>
      </c>
      <c r="V27" s="60">
        <v>92856463.43</v>
      </c>
      <c r="W27" s="59">
        <f t="shared" si="16"/>
        <v>92856.46343</v>
      </c>
      <c r="X27" s="61">
        <v>101071204.22</v>
      </c>
      <c r="Y27" s="59">
        <f t="shared" si="17"/>
        <v>101071.20422</v>
      </c>
      <c r="Z27" s="59">
        <f t="shared" si="7"/>
        <v>2.0473049673058994</v>
      </c>
      <c r="AA27" s="59">
        <f t="shared" si="8"/>
        <v>-23636.19472</v>
      </c>
      <c r="AB27" s="62">
        <f t="shared" si="9"/>
        <v>81.04667812743654</v>
      </c>
    </row>
    <row r="28" spans="1:28" s="43" customFormat="1" ht="24">
      <c r="A28" s="63" t="s">
        <v>19</v>
      </c>
      <c r="B28" s="58"/>
      <c r="C28" s="59">
        <f t="shared" si="10"/>
        <v>0</v>
      </c>
      <c r="D28" s="59"/>
      <c r="E28" s="59">
        <f t="shared" si="11"/>
        <v>0</v>
      </c>
      <c r="F28" s="61"/>
      <c r="G28" s="59">
        <f t="shared" si="0"/>
        <v>0</v>
      </c>
      <c r="H28" s="59">
        <f t="shared" si="1"/>
        <v>0</v>
      </c>
      <c r="I28" s="59">
        <f t="shared" si="2"/>
        <v>0</v>
      </c>
      <c r="J28" s="62"/>
      <c r="K28" s="60">
        <v>3813398.25</v>
      </c>
      <c r="L28" s="59">
        <f t="shared" si="12"/>
        <v>3813.39825</v>
      </c>
      <c r="M28" s="60">
        <v>3400000</v>
      </c>
      <c r="N28" s="59">
        <f t="shared" si="13"/>
        <v>3400</v>
      </c>
      <c r="O28" s="61">
        <v>3937902.13</v>
      </c>
      <c r="P28" s="59">
        <f t="shared" si="14"/>
        <v>3937.90213</v>
      </c>
      <c r="Q28" s="59">
        <f t="shared" si="4"/>
        <v>0.01904006811156525</v>
      </c>
      <c r="R28" s="59">
        <f t="shared" si="5"/>
        <v>124.50387999999975</v>
      </c>
      <c r="S28" s="62">
        <f t="shared" si="6"/>
        <v>103.2649063076483</v>
      </c>
      <c r="T28" s="60">
        <v>285364.07</v>
      </c>
      <c r="U28" s="59">
        <f t="shared" si="15"/>
        <v>285.36407</v>
      </c>
      <c r="V28" s="60">
        <v>651520</v>
      </c>
      <c r="W28" s="59">
        <f t="shared" si="16"/>
        <v>651.52</v>
      </c>
      <c r="X28" s="61">
        <v>696986.87</v>
      </c>
      <c r="Y28" s="59">
        <f t="shared" si="17"/>
        <v>696.98687</v>
      </c>
      <c r="Z28" s="59">
        <f t="shared" si="7"/>
        <v>0.014118211929007836</v>
      </c>
      <c r="AA28" s="59">
        <f t="shared" si="8"/>
        <v>411.6227999999999</v>
      </c>
      <c r="AB28" s="62">
        <f t="shared" si="9"/>
        <v>244.24478877106003</v>
      </c>
    </row>
    <row r="29" spans="1:28" s="43" customFormat="1" ht="24">
      <c r="A29" s="63" t="s">
        <v>20</v>
      </c>
      <c r="B29" s="58">
        <v>110357278.29</v>
      </c>
      <c r="C29" s="59">
        <f t="shared" si="10"/>
        <v>110357.27829</v>
      </c>
      <c r="D29" s="60">
        <v>124830752.31</v>
      </c>
      <c r="E29" s="59">
        <f t="shared" si="11"/>
        <v>124830.75231</v>
      </c>
      <c r="F29" s="61">
        <v>134670513.27</v>
      </c>
      <c r="G29" s="59">
        <f t="shared" si="0"/>
        <v>134670.51327000002</v>
      </c>
      <c r="H29" s="59">
        <f t="shared" si="1"/>
        <v>0.5626880846069071</v>
      </c>
      <c r="I29" s="59">
        <f t="shared" si="2"/>
        <v>24313.234980000023</v>
      </c>
      <c r="J29" s="62">
        <f t="shared" si="3"/>
        <v>122.03138330043716</v>
      </c>
      <c r="K29" s="60">
        <v>158789949.06</v>
      </c>
      <c r="L29" s="59">
        <f t="shared" si="12"/>
        <v>158789.94906</v>
      </c>
      <c r="M29" s="60">
        <v>147399377.99</v>
      </c>
      <c r="N29" s="59">
        <f t="shared" si="13"/>
        <v>147399.37799</v>
      </c>
      <c r="O29" s="61">
        <v>160485752.18</v>
      </c>
      <c r="P29" s="59">
        <f t="shared" si="14"/>
        <v>160485.75218</v>
      </c>
      <c r="Q29" s="59">
        <f t="shared" si="4"/>
        <v>0.7759612990795639</v>
      </c>
      <c r="R29" s="59">
        <f t="shared" si="5"/>
        <v>1695.8031199999969</v>
      </c>
      <c r="S29" s="62">
        <f t="shared" si="6"/>
        <v>101.0679536897888</v>
      </c>
      <c r="T29" s="60">
        <v>4362010.23</v>
      </c>
      <c r="U29" s="59">
        <f t="shared" si="15"/>
        <v>4362.010230000001</v>
      </c>
      <c r="V29" s="60">
        <v>3502336.68</v>
      </c>
      <c r="W29" s="59">
        <f t="shared" si="16"/>
        <v>3502.3366800000003</v>
      </c>
      <c r="X29" s="61">
        <v>5061392.89</v>
      </c>
      <c r="Y29" s="59">
        <f t="shared" si="17"/>
        <v>5061.39289</v>
      </c>
      <c r="Z29" s="59">
        <f t="shared" si="7"/>
        <v>0.10252390762683011</v>
      </c>
      <c r="AA29" s="59">
        <f t="shared" si="8"/>
        <v>699.3826599999993</v>
      </c>
      <c r="AB29" s="62">
        <f t="shared" si="9"/>
        <v>116.03349426349234</v>
      </c>
    </row>
    <row r="30" spans="1:28" s="43" customFormat="1" ht="24">
      <c r="A30" s="63" t="s">
        <v>21</v>
      </c>
      <c r="B30" s="58">
        <v>528390.63</v>
      </c>
      <c r="C30" s="59">
        <f t="shared" si="10"/>
        <v>528.39063</v>
      </c>
      <c r="D30" s="60">
        <v>770500</v>
      </c>
      <c r="E30" s="59">
        <f t="shared" si="11"/>
        <v>770.5</v>
      </c>
      <c r="F30" s="61">
        <v>1914106</v>
      </c>
      <c r="G30" s="59">
        <f t="shared" si="0"/>
        <v>1914.106</v>
      </c>
      <c r="H30" s="59">
        <f t="shared" si="1"/>
        <v>0.007997627785937288</v>
      </c>
      <c r="I30" s="59">
        <f t="shared" si="2"/>
        <v>1385.71537</v>
      </c>
      <c r="J30" s="62">
        <f t="shared" si="3"/>
        <v>362.25207097256816</v>
      </c>
      <c r="K30" s="60">
        <v>1947155.66</v>
      </c>
      <c r="L30" s="59">
        <f t="shared" si="12"/>
        <v>1947.15566</v>
      </c>
      <c r="M30" s="60">
        <v>1069634.62</v>
      </c>
      <c r="N30" s="59">
        <f t="shared" si="13"/>
        <v>1069.63462</v>
      </c>
      <c r="O30" s="61">
        <v>8208638.53</v>
      </c>
      <c r="P30" s="59">
        <f t="shared" si="14"/>
        <v>8208.63853</v>
      </c>
      <c r="Q30" s="59">
        <f t="shared" si="4"/>
        <v>0.03968941623097648</v>
      </c>
      <c r="R30" s="59">
        <f t="shared" si="5"/>
        <v>6261.48287</v>
      </c>
      <c r="S30" s="62">
        <f t="shared" si="6"/>
        <v>421.5707402663432</v>
      </c>
      <c r="T30" s="60">
        <v>2941141.35</v>
      </c>
      <c r="U30" s="59">
        <f t="shared" si="15"/>
        <v>2941.14135</v>
      </c>
      <c r="V30" s="60">
        <v>1195796.12</v>
      </c>
      <c r="W30" s="59">
        <f t="shared" si="16"/>
        <v>1195.7961200000002</v>
      </c>
      <c r="X30" s="61">
        <v>3263629.07</v>
      </c>
      <c r="Y30" s="59">
        <f t="shared" si="17"/>
        <v>3263.62907</v>
      </c>
      <c r="Z30" s="59">
        <f t="shared" si="7"/>
        <v>0.06610828532240608</v>
      </c>
      <c r="AA30" s="59">
        <f t="shared" si="8"/>
        <v>322.4877200000001</v>
      </c>
      <c r="AB30" s="62">
        <f t="shared" si="9"/>
        <v>110.96471340964283</v>
      </c>
    </row>
    <row r="31" spans="1:28" s="43" customFormat="1" ht="108">
      <c r="A31" s="82" t="s">
        <v>27</v>
      </c>
      <c r="B31" s="58">
        <v>990.24</v>
      </c>
      <c r="C31" s="59">
        <f t="shared" si="10"/>
        <v>0.99024</v>
      </c>
      <c r="D31" s="59"/>
      <c r="E31" s="59">
        <f t="shared" si="11"/>
        <v>0</v>
      </c>
      <c r="F31" s="59"/>
      <c r="G31" s="59">
        <f t="shared" si="0"/>
        <v>0</v>
      </c>
      <c r="H31" s="59">
        <f t="shared" si="1"/>
        <v>0</v>
      </c>
      <c r="I31" s="59">
        <f t="shared" si="2"/>
        <v>-0.99024</v>
      </c>
      <c r="J31" s="62">
        <f t="shared" si="3"/>
        <v>0</v>
      </c>
      <c r="K31" s="60"/>
      <c r="L31" s="59">
        <f t="shared" si="12"/>
        <v>0</v>
      </c>
      <c r="M31" s="59"/>
      <c r="N31" s="59">
        <f t="shared" si="13"/>
        <v>0</v>
      </c>
      <c r="O31" s="59"/>
      <c r="P31" s="59">
        <f t="shared" si="14"/>
        <v>0</v>
      </c>
      <c r="Q31" s="59">
        <f t="shared" si="4"/>
        <v>0</v>
      </c>
      <c r="R31" s="59">
        <f t="shared" si="5"/>
        <v>0</v>
      </c>
      <c r="S31" s="62"/>
      <c r="T31" s="60">
        <v>9000</v>
      </c>
      <c r="U31" s="59">
        <f t="shared" si="15"/>
        <v>9</v>
      </c>
      <c r="V31" s="59"/>
      <c r="W31" s="59">
        <f t="shared" si="16"/>
        <v>0</v>
      </c>
      <c r="X31" s="59"/>
      <c r="Y31" s="59">
        <f t="shared" si="17"/>
        <v>0</v>
      </c>
      <c r="Z31" s="59">
        <f t="shared" si="7"/>
        <v>0</v>
      </c>
      <c r="AA31" s="59">
        <f t="shared" si="8"/>
        <v>-9</v>
      </c>
      <c r="AB31" s="62"/>
    </row>
    <row r="32" spans="1:28" s="43" customFormat="1" ht="72">
      <c r="A32" s="82" t="s">
        <v>28</v>
      </c>
      <c r="B32" s="58">
        <v>-47135471.43</v>
      </c>
      <c r="C32" s="59">
        <f t="shared" si="10"/>
        <v>-47135.47143</v>
      </c>
      <c r="D32" s="59"/>
      <c r="E32" s="59">
        <f t="shared" si="11"/>
        <v>0</v>
      </c>
      <c r="F32" s="59"/>
      <c r="G32" s="59">
        <f t="shared" si="0"/>
        <v>0</v>
      </c>
      <c r="H32" s="59">
        <f t="shared" si="1"/>
        <v>0</v>
      </c>
      <c r="I32" s="59">
        <f t="shared" si="2"/>
        <v>47135.47143</v>
      </c>
      <c r="J32" s="62">
        <f t="shared" si="3"/>
        <v>0</v>
      </c>
      <c r="K32" s="60">
        <v>-66913716.73</v>
      </c>
      <c r="L32" s="59">
        <f t="shared" si="12"/>
        <v>-66913.71673</v>
      </c>
      <c r="M32" s="59"/>
      <c r="N32" s="59">
        <f t="shared" si="13"/>
        <v>0</v>
      </c>
      <c r="O32" s="59"/>
      <c r="P32" s="59">
        <f t="shared" si="14"/>
        <v>0</v>
      </c>
      <c r="Q32" s="59">
        <f t="shared" si="4"/>
        <v>0</v>
      </c>
      <c r="R32" s="59">
        <f t="shared" si="5"/>
        <v>66913.71673</v>
      </c>
      <c r="S32" s="62">
        <f t="shared" si="6"/>
        <v>0</v>
      </c>
      <c r="T32" s="60">
        <v>-11380817.6</v>
      </c>
      <c r="U32" s="59">
        <f t="shared" si="15"/>
        <v>-11380.8176</v>
      </c>
      <c r="V32" s="59"/>
      <c r="W32" s="59">
        <f t="shared" si="16"/>
        <v>0</v>
      </c>
      <c r="X32" s="59"/>
      <c r="Y32" s="59">
        <f t="shared" si="17"/>
        <v>0</v>
      </c>
      <c r="Z32" s="59">
        <f t="shared" si="7"/>
        <v>0</v>
      </c>
      <c r="AA32" s="59">
        <f t="shared" si="8"/>
        <v>11380.8176</v>
      </c>
      <c r="AB32" s="62"/>
    </row>
    <row r="33" spans="1:28" s="56" customFormat="1" ht="24">
      <c r="A33" s="83" t="s">
        <v>44</v>
      </c>
      <c r="B33" s="84">
        <f>B34+B41</f>
        <v>15954645768.8</v>
      </c>
      <c r="C33" s="51">
        <f t="shared" si="10"/>
        <v>15954645.7688</v>
      </c>
      <c r="D33" s="52">
        <v>19015263194.66</v>
      </c>
      <c r="E33" s="51">
        <f>E34+E40+E41+E42+E43</f>
        <v>19015263.19466</v>
      </c>
      <c r="F33" s="52">
        <v>18811412768.66</v>
      </c>
      <c r="G33" s="51">
        <f t="shared" si="0"/>
        <v>18811412.76866</v>
      </c>
      <c r="H33" s="51">
        <f t="shared" si="1"/>
        <v>78.59892683653399</v>
      </c>
      <c r="I33" s="51">
        <f t="shared" si="2"/>
        <v>2856766.9998600017</v>
      </c>
      <c r="J33" s="54">
        <f t="shared" si="3"/>
        <v>117.90554952618587</v>
      </c>
      <c r="K33" s="51"/>
      <c r="L33" s="51">
        <f>L34+L41</f>
        <v>9759607.306300001</v>
      </c>
      <c r="M33" s="52">
        <v>11475459426.71</v>
      </c>
      <c r="N33" s="51">
        <f>N34+N40+N41+N42+N43</f>
        <v>11475459.426710002</v>
      </c>
      <c r="O33" s="51"/>
      <c r="P33" s="51">
        <f>P34+P40+P41+P42+P43</f>
        <v>10731939.642400002</v>
      </c>
      <c r="Q33" s="51">
        <f t="shared" si="4"/>
        <v>51.889776590385516</v>
      </c>
      <c r="R33" s="51">
        <f t="shared" si="5"/>
        <v>972332.3361000009</v>
      </c>
      <c r="S33" s="54">
        <f t="shared" si="6"/>
        <v>109.96282233069299</v>
      </c>
      <c r="T33" s="52">
        <v>3360274774.3</v>
      </c>
      <c r="U33" s="51">
        <f>U34+U41</f>
        <v>3360274.7743</v>
      </c>
      <c r="V33" s="52">
        <v>3137387735.88</v>
      </c>
      <c r="W33" s="51">
        <f>W34+W40+W41+W42+W43</f>
        <v>3137387.7358800005</v>
      </c>
      <c r="X33" s="51"/>
      <c r="Y33" s="51">
        <f>Y34+Y40+Y41+Y42+Y43</f>
        <v>3070197.7649100004</v>
      </c>
      <c r="Z33" s="51">
        <f t="shared" si="7"/>
        <v>62.19012807079933</v>
      </c>
      <c r="AA33" s="51">
        <f t="shared" si="8"/>
        <v>-290077.0093899998</v>
      </c>
      <c r="AB33" s="54">
        <f t="shared" si="9"/>
        <v>91.36746162520512</v>
      </c>
    </row>
    <row r="34" spans="1:28" s="43" customFormat="1" ht="60">
      <c r="A34" s="82" t="s">
        <v>46</v>
      </c>
      <c r="B34" s="85">
        <f>B35+B36+B37+B38+B39</f>
        <v>15954608995.949999</v>
      </c>
      <c r="C34" s="59">
        <f t="shared" si="10"/>
        <v>15954608.995949998</v>
      </c>
      <c r="D34" s="60">
        <v>18389084347.99</v>
      </c>
      <c r="E34" s="59">
        <f t="shared" si="11"/>
        <v>18389084.347990002</v>
      </c>
      <c r="F34" s="60">
        <v>18215091133.94</v>
      </c>
      <c r="G34" s="59">
        <f t="shared" si="0"/>
        <v>18215091.13394</v>
      </c>
      <c r="H34" s="59">
        <f t="shared" si="1"/>
        <v>76.10734148274886</v>
      </c>
      <c r="I34" s="59">
        <f t="shared" si="2"/>
        <v>2260482.1379900016</v>
      </c>
      <c r="J34" s="62">
        <f t="shared" si="3"/>
        <v>114.16820768571523</v>
      </c>
      <c r="K34" s="60">
        <v>9758497454.32</v>
      </c>
      <c r="L34" s="59">
        <f t="shared" si="12"/>
        <v>9758497.45432</v>
      </c>
      <c r="M34" s="60">
        <v>11239143234.69</v>
      </c>
      <c r="N34" s="59">
        <f t="shared" si="13"/>
        <v>11239143.234690001</v>
      </c>
      <c r="O34" s="60">
        <v>10553076992.93</v>
      </c>
      <c r="P34" s="59">
        <f t="shared" si="14"/>
        <v>10553076.99293</v>
      </c>
      <c r="Q34" s="59">
        <f t="shared" si="4"/>
        <v>51.02496154011309</v>
      </c>
      <c r="R34" s="59">
        <f t="shared" si="5"/>
        <v>794579.5386100002</v>
      </c>
      <c r="S34" s="62">
        <f t="shared" si="6"/>
        <v>108.14243732018649</v>
      </c>
      <c r="T34" s="60">
        <v>3360274564.3</v>
      </c>
      <c r="U34" s="59">
        <f t="shared" si="15"/>
        <v>3360274.5643</v>
      </c>
      <c r="V34" s="60">
        <v>3109671809.77</v>
      </c>
      <c r="W34" s="59">
        <f t="shared" si="16"/>
        <v>3109671.80977</v>
      </c>
      <c r="X34" s="60">
        <v>3051235983.41</v>
      </c>
      <c r="Y34" s="59">
        <f t="shared" si="17"/>
        <v>3051235.98341</v>
      </c>
      <c r="Z34" s="59">
        <f t="shared" si="7"/>
        <v>61.80603697627334</v>
      </c>
      <c r="AA34" s="59">
        <f t="shared" si="8"/>
        <v>-309038.58089000033</v>
      </c>
      <c r="AB34" s="62">
        <f t="shared" si="9"/>
        <v>90.80317471157664</v>
      </c>
    </row>
    <row r="35" spans="1:28" s="43" customFormat="1" ht="36">
      <c r="A35" s="82" t="s">
        <v>45</v>
      </c>
      <c r="B35" s="86">
        <v>3012076800</v>
      </c>
      <c r="C35" s="59">
        <f t="shared" si="10"/>
        <v>3012076.8</v>
      </c>
      <c r="D35" s="60">
        <v>3807547816</v>
      </c>
      <c r="E35" s="59">
        <f t="shared" si="11"/>
        <v>3807547.816</v>
      </c>
      <c r="F35" s="60">
        <v>3811157976</v>
      </c>
      <c r="G35" s="59">
        <f t="shared" si="0"/>
        <v>3811157.976</v>
      </c>
      <c r="H35" s="59">
        <f t="shared" si="1"/>
        <v>15.923999467873836</v>
      </c>
      <c r="I35" s="59">
        <f t="shared" si="2"/>
        <v>799081.176</v>
      </c>
      <c r="J35" s="62">
        <f t="shared" si="3"/>
        <v>126.52924307906095</v>
      </c>
      <c r="K35" s="60">
        <v>290491880</v>
      </c>
      <c r="L35" s="59">
        <f t="shared" si="12"/>
        <v>290491.88</v>
      </c>
      <c r="M35" s="60">
        <v>691752320.64</v>
      </c>
      <c r="N35" s="59">
        <f t="shared" si="13"/>
        <v>691752.3206399999</v>
      </c>
      <c r="O35" s="60">
        <v>694120130.64</v>
      </c>
      <c r="P35" s="59">
        <f t="shared" si="14"/>
        <v>694120.13064</v>
      </c>
      <c r="Q35" s="59">
        <f t="shared" si="4"/>
        <v>3.3561257056924796</v>
      </c>
      <c r="R35" s="59">
        <f t="shared" si="5"/>
        <v>403628.25064</v>
      </c>
      <c r="S35" s="62" t="s">
        <v>81</v>
      </c>
      <c r="T35" s="60">
        <v>2121238536.44</v>
      </c>
      <c r="U35" s="59">
        <f t="shared" si="15"/>
        <v>2121238.53644</v>
      </c>
      <c r="V35" s="60">
        <v>1605961084.61</v>
      </c>
      <c r="W35" s="59">
        <f t="shared" si="16"/>
        <v>1605961.0846099998</v>
      </c>
      <c r="X35" s="60">
        <v>1607595442.95</v>
      </c>
      <c r="Y35" s="59">
        <f t="shared" si="17"/>
        <v>1607595.44295</v>
      </c>
      <c r="Z35" s="59">
        <f t="shared" si="7"/>
        <v>32.56355913802986</v>
      </c>
      <c r="AA35" s="59">
        <f t="shared" si="8"/>
        <v>-513643.0934899999</v>
      </c>
      <c r="AB35" s="62">
        <f t="shared" si="9"/>
        <v>75.78569855929409</v>
      </c>
    </row>
    <row r="36" spans="1:28" s="43" customFormat="1" ht="48">
      <c r="A36" s="82" t="s">
        <v>47</v>
      </c>
      <c r="B36" s="86">
        <v>2428298581.11</v>
      </c>
      <c r="C36" s="59">
        <f t="shared" si="10"/>
        <v>2428298.58111</v>
      </c>
      <c r="D36" s="60">
        <v>2577310143.03</v>
      </c>
      <c r="E36" s="59">
        <f t="shared" si="11"/>
        <v>2577310.1430300004</v>
      </c>
      <c r="F36" s="60">
        <v>2611230760.45</v>
      </c>
      <c r="G36" s="59">
        <f t="shared" si="0"/>
        <v>2611230.76045</v>
      </c>
      <c r="H36" s="59">
        <f t="shared" si="1"/>
        <v>10.910394557704263</v>
      </c>
      <c r="I36" s="59">
        <f t="shared" si="2"/>
        <v>182932.1793399998</v>
      </c>
      <c r="J36" s="62">
        <f t="shared" si="3"/>
        <v>107.53334786599346</v>
      </c>
      <c r="K36" s="60">
        <v>3653681170</v>
      </c>
      <c r="L36" s="59">
        <f t="shared" si="12"/>
        <v>3653681.17</v>
      </c>
      <c r="M36" s="60">
        <v>3455221075.59</v>
      </c>
      <c r="N36" s="59">
        <f t="shared" si="13"/>
        <v>3455221.07559</v>
      </c>
      <c r="O36" s="60">
        <v>2769897840.37</v>
      </c>
      <c r="P36" s="59">
        <f t="shared" si="14"/>
        <v>2769897.84037</v>
      </c>
      <c r="Q36" s="59">
        <f t="shared" si="4"/>
        <v>13.392675033983714</v>
      </c>
      <c r="R36" s="59">
        <f t="shared" si="5"/>
        <v>-883783.32963</v>
      </c>
      <c r="S36" s="62">
        <f t="shared" si="6"/>
        <v>75.8111535049458</v>
      </c>
      <c r="T36" s="60">
        <v>1154129601.09</v>
      </c>
      <c r="U36" s="59">
        <f t="shared" si="15"/>
        <v>1154129.60109</v>
      </c>
      <c r="V36" s="60">
        <v>1372487079.11</v>
      </c>
      <c r="W36" s="59">
        <f t="shared" si="16"/>
        <v>1372487.0791099998</v>
      </c>
      <c r="X36" s="60">
        <v>1312800604.75</v>
      </c>
      <c r="Y36" s="59">
        <f t="shared" si="17"/>
        <v>1312800.60475</v>
      </c>
      <c r="Z36" s="59">
        <f t="shared" si="7"/>
        <v>26.592175485874147</v>
      </c>
      <c r="AA36" s="59">
        <f t="shared" si="8"/>
        <v>158671.00365999993</v>
      </c>
      <c r="AB36" s="62">
        <f t="shared" si="9"/>
        <v>113.74810970190399</v>
      </c>
    </row>
    <row r="37" spans="1:28" s="43" customFormat="1" ht="36">
      <c r="A37" s="82" t="s">
        <v>48</v>
      </c>
      <c r="B37" s="86">
        <v>10392427270.14</v>
      </c>
      <c r="C37" s="59">
        <f t="shared" si="10"/>
        <v>10392427.27014</v>
      </c>
      <c r="D37" s="60">
        <v>11517369993.76</v>
      </c>
      <c r="E37" s="59">
        <f t="shared" si="11"/>
        <v>11517369.99376</v>
      </c>
      <c r="F37" s="60">
        <v>11308454994.74</v>
      </c>
      <c r="G37" s="59">
        <f t="shared" si="0"/>
        <v>11308454.99474</v>
      </c>
      <c r="H37" s="59">
        <f t="shared" si="1"/>
        <v>47.249637105757955</v>
      </c>
      <c r="I37" s="59">
        <f t="shared" si="2"/>
        <v>916027.7246000003</v>
      </c>
      <c r="J37" s="62">
        <f t="shared" si="3"/>
        <v>108.81437705349137</v>
      </c>
      <c r="K37" s="60">
        <v>5489273808.04</v>
      </c>
      <c r="L37" s="59">
        <f t="shared" si="12"/>
        <v>5489273.80804</v>
      </c>
      <c r="M37" s="60">
        <v>5756198655.78</v>
      </c>
      <c r="N37" s="59">
        <f t="shared" si="13"/>
        <v>5756198.65578</v>
      </c>
      <c r="O37" s="60">
        <v>5745661412.37</v>
      </c>
      <c r="P37" s="59">
        <f t="shared" si="14"/>
        <v>5745661.41237</v>
      </c>
      <c r="Q37" s="59">
        <f t="shared" si="4"/>
        <v>27.780727155226938</v>
      </c>
      <c r="R37" s="59">
        <f t="shared" si="5"/>
        <v>256387.60433000047</v>
      </c>
      <c r="S37" s="62">
        <f t="shared" si="6"/>
        <v>104.67070168652319</v>
      </c>
      <c r="T37" s="60">
        <v>43881700</v>
      </c>
      <c r="U37" s="59">
        <f t="shared" si="15"/>
        <v>43881.7</v>
      </c>
      <c r="V37" s="60">
        <v>49101500</v>
      </c>
      <c r="W37" s="59">
        <f t="shared" si="16"/>
        <v>49101.5</v>
      </c>
      <c r="X37" s="60">
        <v>49101500</v>
      </c>
      <c r="Y37" s="59">
        <f t="shared" si="17"/>
        <v>49101.5</v>
      </c>
      <c r="Z37" s="59">
        <f t="shared" si="7"/>
        <v>0.9946032168901234</v>
      </c>
      <c r="AA37" s="59">
        <f t="shared" si="8"/>
        <v>5219.800000000003</v>
      </c>
      <c r="AB37" s="62">
        <f t="shared" si="9"/>
        <v>111.89516358755473</v>
      </c>
    </row>
    <row r="38" spans="1:28" s="43" customFormat="1" ht="12">
      <c r="A38" s="82" t="s">
        <v>49</v>
      </c>
      <c r="B38" s="86">
        <v>112285025.3</v>
      </c>
      <c r="C38" s="59">
        <f t="shared" si="10"/>
        <v>112285.0253</v>
      </c>
      <c r="D38" s="60">
        <v>477058331</v>
      </c>
      <c r="E38" s="59">
        <f t="shared" si="11"/>
        <v>477058.331</v>
      </c>
      <c r="F38" s="60">
        <v>474432298.55</v>
      </c>
      <c r="G38" s="59">
        <f t="shared" si="0"/>
        <v>474432.29855</v>
      </c>
      <c r="H38" s="59">
        <f t="shared" si="1"/>
        <v>1.9823003184931112</v>
      </c>
      <c r="I38" s="59">
        <f t="shared" si="2"/>
        <v>362147.27325</v>
      </c>
      <c r="J38" s="62">
        <f t="shared" si="3"/>
        <v>422.5249959043293</v>
      </c>
      <c r="K38" s="60">
        <v>321049715.48</v>
      </c>
      <c r="L38" s="59">
        <f t="shared" si="12"/>
        <v>321049.71548</v>
      </c>
      <c r="M38" s="60">
        <v>1332205959.85</v>
      </c>
      <c r="N38" s="59">
        <f t="shared" si="13"/>
        <v>1332205.95985</v>
      </c>
      <c r="O38" s="60">
        <v>1339632386.72</v>
      </c>
      <c r="P38" s="59">
        <f t="shared" si="14"/>
        <v>1339632.38672</v>
      </c>
      <c r="Q38" s="59">
        <f t="shared" si="4"/>
        <v>6.4772284951651455</v>
      </c>
      <c r="R38" s="59">
        <f t="shared" si="5"/>
        <v>1018582.67124</v>
      </c>
      <c r="S38" s="62">
        <f t="shared" si="6"/>
        <v>417.266336684685</v>
      </c>
      <c r="T38" s="60">
        <v>41024726.77</v>
      </c>
      <c r="U38" s="59">
        <f t="shared" si="15"/>
        <v>41024.72677</v>
      </c>
      <c r="V38" s="60">
        <v>82122146.05</v>
      </c>
      <c r="W38" s="59">
        <f t="shared" si="16"/>
        <v>82122.14605</v>
      </c>
      <c r="X38" s="60">
        <v>81738435.71</v>
      </c>
      <c r="Y38" s="59">
        <f t="shared" si="17"/>
        <v>81738.43570999999</v>
      </c>
      <c r="Z38" s="59">
        <f t="shared" si="7"/>
        <v>1.655699135479212</v>
      </c>
      <c r="AA38" s="59">
        <f t="shared" si="8"/>
        <v>40713.70893999999</v>
      </c>
      <c r="AB38" s="62">
        <f t="shared" si="9"/>
        <v>199.24187714462136</v>
      </c>
    </row>
    <row r="39" spans="1:28" s="43" customFormat="1" ht="36">
      <c r="A39" s="82" t="s">
        <v>50</v>
      </c>
      <c r="B39" s="86">
        <v>9521319.4</v>
      </c>
      <c r="C39" s="59">
        <f t="shared" si="10"/>
        <v>9521.3194</v>
      </c>
      <c r="D39" s="60">
        <v>9798064.2</v>
      </c>
      <c r="E39" s="59">
        <f t="shared" si="11"/>
        <v>9798.064199999999</v>
      </c>
      <c r="F39" s="60">
        <v>9815104.2</v>
      </c>
      <c r="G39" s="59">
        <f t="shared" si="0"/>
        <v>9815.1042</v>
      </c>
      <c r="H39" s="59">
        <f t="shared" si="1"/>
        <v>0.04101003291969712</v>
      </c>
      <c r="I39" s="59">
        <f t="shared" si="2"/>
        <v>293.78479999999945</v>
      </c>
      <c r="J39" s="62">
        <f t="shared" si="3"/>
        <v>103.08554715641615</v>
      </c>
      <c r="K39" s="60">
        <v>4000880.8</v>
      </c>
      <c r="L39" s="59">
        <f t="shared" si="12"/>
        <v>4000.8808</v>
      </c>
      <c r="M39" s="60">
        <v>3765222.83</v>
      </c>
      <c r="N39" s="59">
        <f t="shared" si="13"/>
        <v>3765.22283</v>
      </c>
      <c r="O39" s="60">
        <v>3765222.83</v>
      </c>
      <c r="P39" s="59">
        <f t="shared" si="14"/>
        <v>3765.22283</v>
      </c>
      <c r="Q39" s="59">
        <f t="shared" si="4"/>
        <v>0.01820515004480837</v>
      </c>
      <c r="R39" s="59">
        <f t="shared" si="5"/>
        <v>-235.65796999999975</v>
      </c>
      <c r="S39" s="62">
        <f t="shared" si="6"/>
        <v>94.10984776152291</v>
      </c>
      <c r="T39" s="59"/>
      <c r="U39" s="59">
        <f t="shared" si="15"/>
        <v>0</v>
      </c>
      <c r="V39" s="59"/>
      <c r="W39" s="59">
        <f t="shared" si="16"/>
        <v>0</v>
      </c>
      <c r="X39" s="59"/>
      <c r="Y39" s="59">
        <f t="shared" si="17"/>
        <v>0</v>
      </c>
      <c r="Z39" s="59">
        <f t="shared" si="7"/>
        <v>0</v>
      </c>
      <c r="AA39" s="59">
        <f t="shared" si="8"/>
        <v>0</v>
      </c>
      <c r="AB39" s="62"/>
    </row>
    <row r="40" spans="1:28" s="43" customFormat="1" ht="48">
      <c r="A40" s="82" t="s">
        <v>53</v>
      </c>
      <c r="B40" s="86"/>
      <c r="C40" s="59"/>
      <c r="D40" s="60">
        <v>208348464.56</v>
      </c>
      <c r="E40" s="59">
        <f t="shared" si="11"/>
        <v>208348.46456</v>
      </c>
      <c r="F40" s="60">
        <v>200541095.36</v>
      </c>
      <c r="G40" s="59">
        <f t="shared" si="0"/>
        <v>200541.09536</v>
      </c>
      <c r="H40" s="59">
        <f t="shared" si="1"/>
        <v>0.8379123394803817</v>
      </c>
      <c r="I40" s="59">
        <f t="shared" si="2"/>
        <v>200541.09536</v>
      </c>
      <c r="J40" s="62"/>
      <c r="K40" s="60"/>
      <c r="L40" s="59"/>
      <c r="M40" s="60">
        <v>260958626.15</v>
      </c>
      <c r="N40" s="59">
        <f t="shared" si="13"/>
        <v>260958.62615</v>
      </c>
      <c r="O40" s="60">
        <v>249376518.68</v>
      </c>
      <c r="P40" s="59">
        <f t="shared" si="14"/>
        <v>249376.51868</v>
      </c>
      <c r="Q40" s="59">
        <f t="shared" si="4"/>
        <v>1.205755182415421</v>
      </c>
      <c r="R40" s="59">
        <f t="shared" si="5"/>
        <v>249376.51868</v>
      </c>
      <c r="S40" s="62"/>
      <c r="T40" s="59"/>
      <c r="U40" s="59"/>
      <c r="V40" s="59"/>
      <c r="W40" s="59">
        <f t="shared" si="16"/>
        <v>0</v>
      </c>
      <c r="X40" s="59"/>
      <c r="Y40" s="59">
        <f t="shared" si="17"/>
        <v>0</v>
      </c>
      <c r="Z40" s="59">
        <f t="shared" si="7"/>
        <v>0</v>
      </c>
      <c r="AA40" s="59">
        <f t="shared" si="8"/>
        <v>0</v>
      </c>
      <c r="AB40" s="62"/>
    </row>
    <row r="41" spans="1:28" s="43" customFormat="1" ht="24">
      <c r="A41" s="82" t="s">
        <v>51</v>
      </c>
      <c r="B41" s="86">
        <v>36772.85</v>
      </c>
      <c r="C41" s="59">
        <f t="shared" si="10"/>
        <v>36.77285</v>
      </c>
      <c r="D41" s="60">
        <v>590240488.19</v>
      </c>
      <c r="E41" s="59">
        <f t="shared" si="11"/>
        <v>590240.4881900001</v>
      </c>
      <c r="F41" s="60">
        <v>580985890.74</v>
      </c>
      <c r="G41" s="59">
        <f t="shared" si="0"/>
        <v>580985.8907400001</v>
      </c>
      <c r="H41" s="59">
        <f t="shared" si="1"/>
        <v>2.4275086661970393</v>
      </c>
      <c r="I41" s="59">
        <f t="shared" si="2"/>
        <v>580949.1178900001</v>
      </c>
      <c r="J41" s="62" t="s">
        <v>77</v>
      </c>
      <c r="K41" s="60">
        <v>1109851.98</v>
      </c>
      <c r="L41" s="59">
        <f t="shared" si="12"/>
        <v>1109.85198</v>
      </c>
      <c r="M41" s="60">
        <v>107398963.9</v>
      </c>
      <c r="N41" s="59">
        <f t="shared" si="13"/>
        <v>107398.9639</v>
      </c>
      <c r="O41" s="60">
        <v>98419303.2</v>
      </c>
      <c r="P41" s="59">
        <f t="shared" si="14"/>
        <v>98419.30320000001</v>
      </c>
      <c r="Q41" s="59">
        <f t="shared" si="4"/>
        <v>0.4758651115640581</v>
      </c>
      <c r="R41" s="59">
        <f t="shared" si="5"/>
        <v>97309.45122</v>
      </c>
      <c r="S41" s="62">
        <f t="shared" si="6"/>
        <v>8867.786423194922</v>
      </c>
      <c r="T41" s="60">
        <v>210</v>
      </c>
      <c r="U41" s="59">
        <f t="shared" si="15"/>
        <v>0.21</v>
      </c>
      <c r="V41" s="60">
        <v>50423580.43</v>
      </c>
      <c r="W41" s="59">
        <f t="shared" si="16"/>
        <v>50423.58043</v>
      </c>
      <c r="X41" s="60">
        <v>44087642.58</v>
      </c>
      <c r="Y41" s="59">
        <f t="shared" si="17"/>
        <v>44087.64258</v>
      </c>
      <c r="Z41" s="59">
        <f t="shared" si="7"/>
        <v>0.8930421908733945</v>
      </c>
      <c r="AA41" s="59">
        <f t="shared" si="8"/>
        <v>44087.43258</v>
      </c>
      <c r="AB41" s="62" t="s">
        <v>79</v>
      </c>
    </row>
    <row r="42" spans="1:28" s="43" customFormat="1" ht="108">
      <c r="A42" s="82" t="s">
        <v>27</v>
      </c>
      <c r="B42" s="86"/>
      <c r="C42" s="59"/>
      <c r="D42" s="60">
        <v>694250.03</v>
      </c>
      <c r="E42" s="59">
        <f t="shared" si="11"/>
        <v>694.25003</v>
      </c>
      <c r="F42" s="60">
        <v>847807.2</v>
      </c>
      <c r="G42" s="59">
        <f t="shared" si="0"/>
        <v>847.8072</v>
      </c>
      <c r="H42" s="59">
        <f t="shared" si="1"/>
        <v>0.003542356807740894</v>
      </c>
      <c r="I42" s="59">
        <f t="shared" si="2"/>
        <v>847.8072</v>
      </c>
      <c r="J42" s="62"/>
      <c r="K42" s="60"/>
      <c r="L42" s="59"/>
      <c r="M42" s="59"/>
      <c r="N42" s="59">
        <f t="shared" si="13"/>
        <v>0</v>
      </c>
      <c r="O42" s="59"/>
      <c r="P42" s="59">
        <f t="shared" si="14"/>
        <v>0</v>
      </c>
      <c r="Q42" s="59">
        <f t="shared" si="4"/>
        <v>0</v>
      </c>
      <c r="R42" s="59">
        <f t="shared" si="5"/>
        <v>0</v>
      </c>
      <c r="S42" s="62"/>
      <c r="T42" s="60"/>
      <c r="U42" s="59"/>
      <c r="V42" s="60">
        <v>251360.72</v>
      </c>
      <c r="W42" s="59">
        <f t="shared" si="16"/>
        <v>251.36072000000001</v>
      </c>
      <c r="X42" s="60">
        <v>253860.72</v>
      </c>
      <c r="Y42" s="59">
        <f t="shared" si="17"/>
        <v>253.86072000000001</v>
      </c>
      <c r="Z42" s="59">
        <f t="shared" si="7"/>
        <v>0.00514221945875468</v>
      </c>
      <c r="AA42" s="59">
        <f t="shared" si="8"/>
        <v>253.86072000000001</v>
      </c>
      <c r="AB42" s="62"/>
    </row>
    <row r="43" spans="1:28" s="43" customFormat="1" ht="72">
      <c r="A43" s="82" t="s">
        <v>28</v>
      </c>
      <c r="B43" s="86"/>
      <c r="C43" s="59"/>
      <c r="D43" s="60">
        <v>-173104356.11</v>
      </c>
      <c r="E43" s="59">
        <f t="shared" si="11"/>
        <v>-173104.35611000002</v>
      </c>
      <c r="F43" s="60">
        <v>-186053158.58</v>
      </c>
      <c r="G43" s="59">
        <f t="shared" si="0"/>
        <v>-186053.15858000002</v>
      </c>
      <c r="H43" s="59">
        <f t="shared" si="1"/>
        <v>-0.7773780087000431</v>
      </c>
      <c r="I43" s="59">
        <f t="shared" si="2"/>
        <v>-186053.15858000002</v>
      </c>
      <c r="J43" s="62"/>
      <c r="K43" s="60"/>
      <c r="L43" s="59"/>
      <c r="M43" s="60">
        <v>-132041398.03</v>
      </c>
      <c r="N43" s="59">
        <f t="shared" si="13"/>
        <v>-132041.39803</v>
      </c>
      <c r="O43" s="60">
        <v>-168933172.41</v>
      </c>
      <c r="P43" s="59">
        <f t="shared" si="14"/>
        <v>-168933.17241</v>
      </c>
      <c r="Q43" s="59">
        <f t="shared" si="4"/>
        <v>-0.8168052437070586</v>
      </c>
      <c r="R43" s="59">
        <f t="shared" si="5"/>
        <v>-168933.17241</v>
      </c>
      <c r="S43" s="62"/>
      <c r="T43" s="60"/>
      <c r="U43" s="59"/>
      <c r="V43" s="60">
        <v>-22959015.04</v>
      </c>
      <c r="W43" s="59">
        <f t="shared" si="16"/>
        <v>-22959.01504</v>
      </c>
      <c r="X43" s="60">
        <v>-25379721.8</v>
      </c>
      <c r="Y43" s="59">
        <f t="shared" si="17"/>
        <v>-25379.7218</v>
      </c>
      <c r="Z43" s="59">
        <f t="shared" si="7"/>
        <v>-0.5140933158061647</v>
      </c>
      <c r="AA43" s="59">
        <f t="shared" si="8"/>
        <v>-25379.7218</v>
      </c>
      <c r="AB43" s="62"/>
    </row>
    <row r="44" spans="1:28" s="88" customFormat="1" ht="15" customHeight="1">
      <c r="A44" s="83" t="s">
        <v>52</v>
      </c>
      <c r="B44" s="87"/>
      <c r="C44" s="51">
        <f>C33+C23+C10</f>
        <v>20408220.001930002</v>
      </c>
      <c r="D44" s="51"/>
      <c r="E44" s="51">
        <f>E33+E23+E10</f>
        <v>23911281.98886</v>
      </c>
      <c r="F44" s="51"/>
      <c r="G44" s="51">
        <f>G33+G23+G10</f>
        <v>23933421.86392</v>
      </c>
      <c r="H44" s="51">
        <v>100</v>
      </c>
      <c r="I44" s="51">
        <f t="shared" si="2"/>
        <v>3525201.8619899973</v>
      </c>
      <c r="J44" s="54">
        <f t="shared" si="3"/>
        <v>117.27344110195118</v>
      </c>
      <c r="K44" s="51"/>
      <c r="L44" s="51">
        <f>L33+L23+L10</f>
        <v>19642424.4349</v>
      </c>
      <c r="M44" s="51"/>
      <c r="N44" s="51">
        <f>N33+N23+N10</f>
        <v>21473357.336450003</v>
      </c>
      <c r="O44" s="51"/>
      <c r="P44" s="51">
        <f>P33+P23+P10</f>
        <v>20682185.07578</v>
      </c>
      <c r="Q44" s="51">
        <v>100</v>
      </c>
      <c r="R44" s="51">
        <f t="shared" si="5"/>
        <v>1039760.6408799998</v>
      </c>
      <c r="S44" s="54">
        <f t="shared" si="6"/>
        <v>105.29344350706823</v>
      </c>
      <c r="T44" s="51"/>
      <c r="U44" s="51">
        <f>U33+U23+U10</f>
        <v>5435446.01668</v>
      </c>
      <c r="V44" s="51"/>
      <c r="W44" s="51">
        <f>W33+W23+W10</f>
        <v>4878810.042060001</v>
      </c>
      <c r="X44" s="51"/>
      <c r="Y44" s="51">
        <f>Y33+Y23+Y10</f>
        <v>4936792.784620001</v>
      </c>
      <c r="Z44" s="51">
        <v>100</v>
      </c>
      <c r="AA44" s="51">
        <f t="shared" si="8"/>
        <v>-498653.23205999937</v>
      </c>
      <c r="AB44" s="54">
        <f t="shared" si="9"/>
        <v>90.82590038554777</v>
      </c>
    </row>
    <row r="45" spans="1:28" s="43" customFormat="1" ht="12" hidden="1">
      <c r="A45" s="64"/>
      <c r="G45" s="89">
        <v>23933421.9</v>
      </c>
      <c r="H45" s="64"/>
      <c r="I45" s="90"/>
      <c r="J45" s="91"/>
      <c r="P45" s="92">
        <v>20682185.1</v>
      </c>
      <c r="S45" s="93"/>
      <c r="Y45" s="92">
        <v>4936792.8</v>
      </c>
      <c r="AB45" s="93"/>
    </row>
    <row r="46" spans="1:28" s="43" customFormat="1" ht="12" hidden="1">
      <c r="A46" s="64"/>
      <c r="G46" s="89">
        <v>23933421.9</v>
      </c>
      <c r="H46" s="64"/>
      <c r="I46" s="90"/>
      <c r="J46" s="91"/>
      <c r="P46" s="92">
        <v>20682185.1</v>
      </c>
      <c r="S46" s="93"/>
      <c r="Y46" s="92">
        <v>4936792.8</v>
      </c>
      <c r="AB46" s="93"/>
    </row>
    <row r="47" spans="1:28" s="43" customFormat="1" ht="12" hidden="1">
      <c r="A47" s="64"/>
      <c r="G47" s="89">
        <v>23933421.9</v>
      </c>
      <c r="H47" s="64"/>
      <c r="I47" s="90"/>
      <c r="J47" s="91"/>
      <c r="P47" s="92">
        <v>20682185.1</v>
      </c>
      <c r="S47" s="93"/>
      <c r="Y47" s="92">
        <v>4936792.8</v>
      </c>
      <c r="AB47" s="93"/>
    </row>
    <row r="48" spans="1:28" s="43" customFormat="1" ht="12" hidden="1">
      <c r="A48" s="64"/>
      <c r="G48" s="89">
        <v>23933421.9</v>
      </c>
      <c r="H48" s="64"/>
      <c r="I48" s="90"/>
      <c r="J48" s="91"/>
      <c r="P48" s="92">
        <v>20682185.1</v>
      </c>
      <c r="S48" s="93"/>
      <c r="Y48" s="92">
        <v>4936792.8</v>
      </c>
      <c r="AB48" s="93"/>
    </row>
    <row r="49" spans="1:28" s="43" customFormat="1" ht="12" hidden="1">
      <c r="A49" s="64"/>
      <c r="G49" s="89">
        <v>23933421.9</v>
      </c>
      <c r="H49" s="64"/>
      <c r="I49" s="90"/>
      <c r="J49" s="91"/>
      <c r="P49" s="92">
        <v>20682185.1</v>
      </c>
      <c r="S49" s="93"/>
      <c r="Y49" s="92">
        <v>4936792.8</v>
      </c>
      <c r="AB49" s="93"/>
    </row>
    <row r="50" spans="1:28" s="43" customFormat="1" ht="12" hidden="1">
      <c r="A50" s="64"/>
      <c r="G50" s="89">
        <v>23933421.9</v>
      </c>
      <c r="H50" s="64"/>
      <c r="I50" s="90"/>
      <c r="J50" s="91"/>
      <c r="P50" s="92">
        <v>20682185.1</v>
      </c>
      <c r="S50" s="93"/>
      <c r="Y50" s="92">
        <v>4936792.8</v>
      </c>
      <c r="AB50" s="93"/>
    </row>
    <row r="51" spans="1:28" s="43" customFormat="1" ht="12" hidden="1">
      <c r="A51" s="64"/>
      <c r="G51" s="89">
        <v>23933421.9</v>
      </c>
      <c r="H51" s="64"/>
      <c r="I51" s="90"/>
      <c r="J51" s="91"/>
      <c r="P51" s="92">
        <v>20682185.1</v>
      </c>
      <c r="S51" s="93"/>
      <c r="Y51" s="92">
        <v>4936792.8</v>
      </c>
      <c r="AB51" s="93"/>
    </row>
    <row r="52" spans="1:28" s="43" customFormat="1" ht="12" hidden="1">
      <c r="A52" s="64"/>
      <c r="G52" s="89">
        <v>23933421.9</v>
      </c>
      <c r="H52" s="64"/>
      <c r="I52" s="90"/>
      <c r="J52" s="91"/>
      <c r="P52" s="92">
        <v>20682185.1</v>
      </c>
      <c r="S52" s="93"/>
      <c r="Y52" s="92">
        <v>4936792.8</v>
      </c>
      <c r="AB52" s="93"/>
    </row>
    <row r="53" spans="1:28" s="43" customFormat="1" ht="12" hidden="1">
      <c r="A53" s="64"/>
      <c r="G53" s="89">
        <v>23933421.9</v>
      </c>
      <c r="H53" s="64"/>
      <c r="I53" s="90"/>
      <c r="J53" s="91"/>
      <c r="P53" s="92">
        <v>20682185.1</v>
      </c>
      <c r="S53" s="93"/>
      <c r="Y53" s="92">
        <v>4936792.8</v>
      </c>
      <c r="AB53" s="93"/>
    </row>
    <row r="54" spans="1:28" s="43" customFormat="1" ht="12" hidden="1">
      <c r="A54" s="64"/>
      <c r="G54" s="89">
        <v>23933421.9</v>
      </c>
      <c r="H54" s="64"/>
      <c r="I54" s="90"/>
      <c r="J54" s="91"/>
      <c r="P54" s="92">
        <v>20682185.1</v>
      </c>
      <c r="S54" s="93"/>
      <c r="Y54" s="92">
        <v>4936792.8</v>
      </c>
      <c r="AB54" s="93"/>
    </row>
    <row r="55" spans="1:28" s="43" customFormat="1" ht="12" hidden="1">
      <c r="A55" s="64"/>
      <c r="G55" s="89">
        <v>23933421.9</v>
      </c>
      <c r="H55" s="64"/>
      <c r="I55" s="94"/>
      <c r="J55" s="91"/>
      <c r="P55" s="92">
        <v>20682185.1</v>
      </c>
      <c r="S55" s="93"/>
      <c r="Y55" s="92">
        <v>4936792.8</v>
      </c>
      <c r="AB55" s="93"/>
    </row>
    <row r="56" spans="1:28" s="43" customFormat="1" ht="12" hidden="1">
      <c r="A56" s="64"/>
      <c r="G56" s="89">
        <v>23933421.9</v>
      </c>
      <c r="H56" s="64"/>
      <c r="I56" s="64"/>
      <c r="J56" s="91"/>
      <c r="P56" s="92">
        <v>20682185.1</v>
      </c>
      <c r="S56" s="93"/>
      <c r="Y56" s="92">
        <v>4936792.8</v>
      </c>
      <c r="AB56" s="93"/>
    </row>
    <row r="57" spans="1:28" s="43" customFormat="1" ht="12" hidden="1">
      <c r="A57" s="64"/>
      <c r="G57" s="89">
        <v>23933421.9</v>
      </c>
      <c r="H57" s="64"/>
      <c r="I57" s="64"/>
      <c r="J57" s="91"/>
      <c r="P57" s="92">
        <v>20682185.1</v>
      </c>
      <c r="S57" s="93"/>
      <c r="Y57" s="92">
        <v>4936792.8</v>
      </c>
      <c r="AB57" s="93"/>
    </row>
    <row r="58" spans="1:28" s="43" customFormat="1" ht="12" hidden="1">
      <c r="A58" s="64"/>
      <c r="G58" s="89">
        <v>23933421.9</v>
      </c>
      <c r="H58" s="64"/>
      <c r="I58" s="64"/>
      <c r="J58" s="91"/>
      <c r="P58" s="92">
        <v>20682185.1</v>
      </c>
      <c r="S58" s="93"/>
      <c r="Y58" s="92">
        <v>4936792.8</v>
      </c>
      <c r="AB58" s="93"/>
    </row>
    <row r="59" spans="1:28" s="43" customFormat="1" ht="12" hidden="1">
      <c r="A59" s="64"/>
      <c r="G59" s="89">
        <v>23933421.9</v>
      </c>
      <c r="H59" s="64"/>
      <c r="I59" s="64"/>
      <c r="J59" s="91"/>
      <c r="P59" s="92">
        <v>20682185.1</v>
      </c>
      <c r="S59" s="93"/>
      <c r="Y59" s="92">
        <v>4936792.8</v>
      </c>
      <c r="AB59" s="93"/>
    </row>
    <row r="60" spans="1:28" s="43" customFormat="1" ht="12" hidden="1">
      <c r="A60" s="64"/>
      <c r="G60" s="89">
        <v>23933421.9</v>
      </c>
      <c r="H60" s="64"/>
      <c r="I60" s="64"/>
      <c r="J60" s="91"/>
      <c r="P60" s="92">
        <v>20682185.1</v>
      </c>
      <c r="S60" s="93"/>
      <c r="Y60" s="92">
        <v>4936792.8</v>
      </c>
      <c r="AB60" s="93"/>
    </row>
    <row r="61" spans="1:28" s="43" customFormat="1" ht="12" hidden="1">
      <c r="A61" s="64"/>
      <c r="G61" s="89">
        <v>23933421.9</v>
      </c>
      <c r="H61" s="64"/>
      <c r="I61" s="64"/>
      <c r="J61" s="91"/>
      <c r="P61" s="92">
        <v>20682185.1</v>
      </c>
      <c r="S61" s="93"/>
      <c r="Y61" s="92">
        <v>4936792.8</v>
      </c>
      <c r="AB61" s="93"/>
    </row>
    <row r="62" spans="1:28" s="43" customFormat="1" ht="12" hidden="1">
      <c r="A62" s="64"/>
      <c r="G62" s="89">
        <v>23933421.9</v>
      </c>
      <c r="H62" s="64"/>
      <c r="I62" s="64"/>
      <c r="J62" s="91"/>
      <c r="P62" s="92">
        <v>20682185.1</v>
      </c>
      <c r="S62" s="93"/>
      <c r="Y62" s="92">
        <v>4936792.8</v>
      </c>
      <c r="AB62" s="93"/>
    </row>
    <row r="63" spans="1:28" s="43" customFormat="1" ht="12" hidden="1">
      <c r="A63" s="64"/>
      <c r="G63" s="89">
        <v>23933421.9</v>
      </c>
      <c r="H63" s="64"/>
      <c r="I63" s="64"/>
      <c r="J63" s="91"/>
      <c r="P63" s="92">
        <v>20682185.1</v>
      </c>
      <c r="S63" s="93"/>
      <c r="Y63" s="92">
        <v>4936792.8</v>
      </c>
      <c r="AB63" s="93"/>
    </row>
    <row r="64" spans="1:28" s="43" customFormat="1" ht="12" hidden="1">
      <c r="A64" s="64"/>
      <c r="G64" s="89">
        <v>23933421.9</v>
      </c>
      <c r="H64" s="64"/>
      <c r="I64" s="64"/>
      <c r="J64" s="91"/>
      <c r="P64" s="92">
        <v>20682185.1</v>
      </c>
      <c r="S64" s="93"/>
      <c r="Y64" s="92">
        <v>4936792.8</v>
      </c>
      <c r="AB64" s="93"/>
    </row>
    <row r="65" spans="1:28" s="43" customFormat="1" ht="12" hidden="1">
      <c r="A65" s="64"/>
      <c r="G65" s="89">
        <v>23933421.9</v>
      </c>
      <c r="H65" s="64"/>
      <c r="I65" s="64"/>
      <c r="J65" s="91"/>
      <c r="P65" s="92">
        <v>20682185.1</v>
      </c>
      <c r="S65" s="93"/>
      <c r="Y65" s="92">
        <v>4936792.8</v>
      </c>
      <c r="AB65" s="93"/>
    </row>
    <row r="66" spans="1:28" s="43" customFormat="1" ht="12" hidden="1">
      <c r="A66" s="64"/>
      <c r="G66" s="89">
        <v>23933421.9</v>
      </c>
      <c r="H66" s="64"/>
      <c r="I66" s="64"/>
      <c r="J66" s="91"/>
      <c r="P66" s="92">
        <v>20682185.1</v>
      </c>
      <c r="S66" s="93"/>
      <c r="Y66" s="92">
        <v>4936792.8</v>
      </c>
      <c r="AB66" s="93"/>
    </row>
    <row r="67" spans="1:28" s="43" customFormat="1" ht="12" hidden="1">
      <c r="A67" s="64"/>
      <c r="G67" s="89">
        <v>23933421.9</v>
      </c>
      <c r="H67" s="64"/>
      <c r="I67" s="64"/>
      <c r="J67" s="91"/>
      <c r="P67" s="92">
        <v>20682185.1</v>
      </c>
      <c r="S67" s="93"/>
      <c r="Y67" s="92">
        <v>4936792.8</v>
      </c>
      <c r="AB67" s="93"/>
    </row>
    <row r="68" spans="1:28" s="43" customFormat="1" ht="12" hidden="1">
      <c r="A68" s="64"/>
      <c r="G68" s="89">
        <v>23933421.9</v>
      </c>
      <c r="H68" s="64"/>
      <c r="I68" s="64"/>
      <c r="J68" s="91"/>
      <c r="P68" s="92">
        <v>20682185.1</v>
      </c>
      <c r="S68" s="93"/>
      <c r="Y68" s="92">
        <v>4936792.8</v>
      </c>
      <c r="AB68" s="93"/>
    </row>
    <row r="69" spans="1:28" s="43" customFormat="1" ht="12" hidden="1">
      <c r="A69" s="64"/>
      <c r="G69" s="89">
        <v>23933421.9</v>
      </c>
      <c r="H69" s="64"/>
      <c r="I69" s="64"/>
      <c r="J69" s="91"/>
      <c r="P69" s="92">
        <v>20682185.1</v>
      </c>
      <c r="S69" s="93"/>
      <c r="Y69" s="92">
        <v>4936792.8</v>
      </c>
      <c r="AB69" s="93"/>
    </row>
    <row r="70" spans="1:28" s="43" customFormat="1" ht="12" hidden="1">
      <c r="A70" s="64"/>
      <c r="G70" s="89">
        <v>23933421.9</v>
      </c>
      <c r="H70" s="64"/>
      <c r="I70" s="64"/>
      <c r="J70" s="91"/>
      <c r="P70" s="92">
        <v>20682185.1</v>
      </c>
      <c r="S70" s="93"/>
      <c r="Y70" s="92">
        <v>4936792.8</v>
      </c>
      <c r="AB70" s="93"/>
    </row>
    <row r="71" spans="1:28" s="43" customFormat="1" ht="12" hidden="1">
      <c r="A71" s="64"/>
      <c r="G71" s="89">
        <v>23933421.9</v>
      </c>
      <c r="H71" s="64"/>
      <c r="I71" s="64"/>
      <c r="J71" s="91"/>
      <c r="P71" s="92">
        <v>20682185.1</v>
      </c>
      <c r="S71" s="93"/>
      <c r="Y71" s="92">
        <v>4936792.8</v>
      </c>
      <c r="AB71" s="93"/>
    </row>
    <row r="72" spans="1:28" s="43" customFormat="1" ht="12" hidden="1">
      <c r="A72" s="64"/>
      <c r="G72" s="89">
        <v>23933421.9</v>
      </c>
      <c r="H72" s="64"/>
      <c r="I72" s="64"/>
      <c r="J72" s="91"/>
      <c r="P72" s="92">
        <v>20682185.1</v>
      </c>
      <c r="S72" s="93"/>
      <c r="Y72" s="92">
        <v>4936792.8</v>
      </c>
      <c r="AB72" s="93"/>
    </row>
    <row r="73" spans="1:28" s="43" customFormat="1" ht="12" hidden="1">
      <c r="A73" s="64"/>
      <c r="G73" s="89">
        <v>23933421.9</v>
      </c>
      <c r="H73" s="64"/>
      <c r="I73" s="64"/>
      <c r="J73" s="91"/>
      <c r="P73" s="92">
        <v>20682185.1</v>
      </c>
      <c r="S73" s="93"/>
      <c r="Y73" s="92">
        <v>4936792.8</v>
      </c>
      <c r="AB73" s="93"/>
    </row>
    <row r="74" spans="1:28" s="43" customFormat="1" ht="12" hidden="1">
      <c r="A74" s="64"/>
      <c r="G74" s="89">
        <v>23933421.9</v>
      </c>
      <c r="H74" s="64"/>
      <c r="I74" s="64"/>
      <c r="J74" s="91"/>
      <c r="P74" s="92">
        <v>20682185.1</v>
      </c>
      <c r="S74" s="93"/>
      <c r="Y74" s="92">
        <v>4936792.8</v>
      </c>
      <c r="AB74" s="93"/>
    </row>
    <row r="75" spans="1:28" s="43" customFormat="1" ht="12" hidden="1">
      <c r="A75" s="64"/>
      <c r="G75" s="89">
        <v>23933421.9</v>
      </c>
      <c r="H75" s="64"/>
      <c r="I75" s="64"/>
      <c r="J75" s="91"/>
      <c r="P75" s="92">
        <v>20682185.1</v>
      </c>
      <c r="S75" s="93"/>
      <c r="Y75" s="92">
        <v>4936792.8</v>
      </c>
      <c r="AB75" s="93"/>
    </row>
    <row r="76" spans="1:28" s="43" customFormat="1" ht="12" hidden="1">
      <c r="A76" s="64"/>
      <c r="G76" s="89">
        <v>23933421.9</v>
      </c>
      <c r="H76" s="64"/>
      <c r="I76" s="64"/>
      <c r="J76" s="91"/>
      <c r="P76" s="92">
        <v>20682185.1</v>
      </c>
      <c r="S76" s="93"/>
      <c r="Y76" s="92">
        <v>4936792.8</v>
      </c>
      <c r="AB76" s="93"/>
    </row>
    <row r="77" spans="1:28" s="43" customFormat="1" ht="12" hidden="1">
      <c r="A77" s="64"/>
      <c r="G77" s="89">
        <v>23933421.9</v>
      </c>
      <c r="H77" s="64"/>
      <c r="I77" s="64"/>
      <c r="J77" s="91"/>
      <c r="P77" s="92">
        <v>20682185.1</v>
      </c>
      <c r="S77" s="93"/>
      <c r="Y77" s="92">
        <v>4936792.8</v>
      </c>
      <c r="AB77" s="93"/>
    </row>
    <row r="78" spans="1:28" s="43" customFormat="1" ht="12" hidden="1">
      <c r="A78" s="64"/>
      <c r="G78" s="89">
        <v>23933421.9</v>
      </c>
      <c r="H78" s="64"/>
      <c r="I78" s="64"/>
      <c r="J78" s="91"/>
      <c r="P78" s="92">
        <v>20682185.1</v>
      </c>
      <c r="S78" s="93"/>
      <c r="Y78" s="92">
        <v>4936792.8</v>
      </c>
      <c r="AB78" s="93"/>
    </row>
    <row r="79" spans="1:28" s="43" customFormat="1" ht="12" hidden="1">
      <c r="A79" s="64"/>
      <c r="G79" s="89">
        <v>23933421.9</v>
      </c>
      <c r="H79" s="64"/>
      <c r="I79" s="64"/>
      <c r="J79" s="91"/>
      <c r="P79" s="92">
        <v>20682185.1</v>
      </c>
      <c r="S79" s="93"/>
      <c r="Y79" s="92">
        <v>4936792.8</v>
      </c>
      <c r="AB79" s="93"/>
    </row>
    <row r="80" spans="1:28" s="43" customFormat="1" ht="12" hidden="1">
      <c r="A80" s="64"/>
      <c r="G80" s="89">
        <v>23933421.9</v>
      </c>
      <c r="H80" s="64"/>
      <c r="I80" s="64"/>
      <c r="J80" s="91"/>
      <c r="P80" s="92">
        <v>20682185.1</v>
      </c>
      <c r="S80" s="93"/>
      <c r="Y80" s="92">
        <v>4936792.8</v>
      </c>
      <c r="AB80" s="93"/>
    </row>
    <row r="81" spans="1:28" s="43" customFormat="1" ht="12" hidden="1">
      <c r="A81" s="64"/>
      <c r="G81" s="89">
        <v>23933421.9</v>
      </c>
      <c r="H81" s="64"/>
      <c r="I81" s="64"/>
      <c r="J81" s="91"/>
      <c r="P81" s="92">
        <v>20682185.1</v>
      </c>
      <c r="S81" s="93"/>
      <c r="Y81" s="92">
        <v>4936792.8</v>
      </c>
      <c r="AB81" s="93"/>
    </row>
    <row r="82" spans="1:28" s="43" customFormat="1" ht="12" hidden="1">
      <c r="A82" s="64"/>
      <c r="G82" s="89">
        <v>23933421.9</v>
      </c>
      <c r="H82" s="64"/>
      <c r="I82" s="64"/>
      <c r="J82" s="91"/>
      <c r="P82" s="92">
        <v>20682185.1</v>
      </c>
      <c r="S82" s="93"/>
      <c r="Y82" s="92">
        <v>4936792.8</v>
      </c>
      <c r="AB82" s="93"/>
    </row>
    <row r="83" spans="1:28" s="43" customFormat="1" ht="12" hidden="1">
      <c r="A83" s="64"/>
      <c r="G83" s="89">
        <v>23933421.9</v>
      </c>
      <c r="H83" s="64"/>
      <c r="I83" s="64"/>
      <c r="J83" s="91"/>
      <c r="P83" s="92">
        <v>20682185.1</v>
      </c>
      <c r="S83" s="93"/>
      <c r="Y83" s="92">
        <v>4936792.8</v>
      </c>
      <c r="AB83" s="93"/>
    </row>
    <row r="84" spans="1:28" s="43" customFormat="1" ht="12" hidden="1">
      <c r="A84" s="64"/>
      <c r="G84" s="89">
        <v>23933421.9</v>
      </c>
      <c r="H84" s="64"/>
      <c r="I84" s="64"/>
      <c r="J84" s="91"/>
      <c r="P84" s="92">
        <v>20682185.1</v>
      </c>
      <c r="S84" s="93"/>
      <c r="Y84" s="92">
        <v>4936792.8</v>
      </c>
      <c r="AB84" s="93"/>
    </row>
    <row r="85" spans="1:28" s="43" customFormat="1" ht="12" hidden="1">
      <c r="A85" s="64"/>
      <c r="G85" s="89">
        <v>23933421.9</v>
      </c>
      <c r="H85" s="64"/>
      <c r="I85" s="64"/>
      <c r="J85" s="91"/>
      <c r="P85" s="92">
        <v>20682185.1</v>
      </c>
      <c r="S85" s="93"/>
      <c r="Y85" s="92">
        <v>4936792.8</v>
      </c>
      <c r="AB85" s="93"/>
    </row>
    <row r="86" spans="1:28" s="43" customFormat="1" ht="12" hidden="1">
      <c r="A86" s="64"/>
      <c r="G86" s="89">
        <v>23933421.9</v>
      </c>
      <c r="H86" s="64"/>
      <c r="I86" s="64"/>
      <c r="J86" s="91"/>
      <c r="P86" s="92">
        <v>20682185.1</v>
      </c>
      <c r="S86" s="93"/>
      <c r="Y86" s="92">
        <v>4936792.8</v>
      </c>
      <c r="AB86" s="93"/>
    </row>
    <row r="87" spans="1:28" s="43" customFormat="1" ht="12" hidden="1">
      <c r="A87" s="64"/>
      <c r="G87" s="89">
        <v>23933421.9</v>
      </c>
      <c r="H87" s="64"/>
      <c r="I87" s="64"/>
      <c r="J87" s="91"/>
      <c r="P87" s="92">
        <v>20682185.1</v>
      </c>
      <c r="S87" s="93"/>
      <c r="Y87" s="92">
        <v>4936792.8</v>
      </c>
      <c r="AB87" s="93"/>
    </row>
    <row r="88" spans="1:28" s="43" customFormat="1" ht="12" hidden="1">
      <c r="A88" s="64"/>
      <c r="G88" s="89">
        <v>23933421.9</v>
      </c>
      <c r="H88" s="64"/>
      <c r="I88" s="64"/>
      <c r="J88" s="91"/>
      <c r="P88" s="92">
        <v>20682185.1</v>
      </c>
      <c r="S88" s="93"/>
      <c r="Y88" s="92">
        <v>4936792.8</v>
      </c>
      <c r="AB88" s="93"/>
    </row>
    <row r="89" spans="1:28" s="43" customFormat="1" ht="12" hidden="1">
      <c r="A89" s="64"/>
      <c r="G89" s="89">
        <v>23933421.9</v>
      </c>
      <c r="H89" s="64"/>
      <c r="I89" s="64"/>
      <c r="J89" s="91"/>
      <c r="P89" s="92">
        <v>20682185.1</v>
      </c>
      <c r="S89" s="93"/>
      <c r="Y89" s="92">
        <v>4936792.8</v>
      </c>
      <c r="AB89" s="93"/>
    </row>
    <row r="90" spans="1:28" s="43" customFormat="1" ht="12" hidden="1">
      <c r="A90" s="64"/>
      <c r="G90" s="89">
        <v>23933421.9</v>
      </c>
      <c r="H90" s="64"/>
      <c r="I90" s="64"/>
      <c r="J90" s="91"/>
      <c r="P90" s="92">
        <v>20682185.1</v>
      </c>
      <c r="S90" s="93"/>
      <c r="Y90" s="92">
        <v>4936792.8</v>
      </c>
      <c r="AB90" s="93"/>
    </row>
    <row r="91" spans="1:28" s="43" customFormat="1" ht="12" hidden="1">
      <c r="A91" s="64"/>
      <c r="G91" s="89">
        <v>23933421.9</v>
      </c>
      <c r="H91" s="64"/>
      <c r="I91" s="64"/>
      <c r="J91" s="91"/>
      <c r="P91" s="92">
        <v>20682185.1</v>
      </c>
      <c r="S91" s="93"/>
      <c r="Y91" s="92">
        <v>4936792.8</v>
      </c>
      <c r="AB91" s="93"/>
    </row>
    <row r="92" spans="1:28" s="43" customFormat="1" ht="12" hidden="1">
      <c r="A92" s="64"/>
      <c r="G92" s="89">
        <v>23933421.9</v>
      </c>
      <c r="H92" s="64"/>
      <c r="I92" s="64"/>
      <c r="J92" s="91"/>
      <c r="P92" s="92">
        <v>20682185.1</v>
      </c>
      <c r="S92" s="93"/>
      <c r="Y92" s="92">
        <v>4936792.8</v>
      </c>
      <c r="AB92" s="93"/>
    </row>
    <row r="93" spans="1:28" s="43" customFormat="1" ht="12" hidden="1">
      <c r="A93" s="64"/>
      <c r="G93" s="89">
        <v>23933421.9</v>
      </c>
      <c r="H93" s="64"/>
      <c r="I93" s="64"/>
      <c r="J93" s="91"/>
      <c r="P93" s="92">
        <v>20682185.1</v>
      </c>
      <c r="S93" s="93"/>
      <c r="Y93" s="92">
        <v>4936792.8</v>
      </c>
      <c r="AB93" s="93"/>
    </row>
    <row r="94" spans="1:28" s="43" customFormat="1" ht="12" hidden="1">
      <c r="A94" s="64"/>
      <c r="G94" s="89">
        <v>23933421.9</v>
      </c>
      <c r="H94" s="64"/>
      <c r="I94" s="64"/>
      <c r="J94" s="91"/>
      <c r="P94" s="92">
        <v>20682185.1</v>
      </c>
      <c r="S94" s="93"/>
      <c r="Y94" s="92">
        <v>4936792.8</v>
      </c>
      <c r="AB94" s="93"/>
    </row>
    <row r="95" spans="1:28" s="43" customFormat="1" ht="12" hidden="1">
      <c r="A95" s="64"/>
      <c r="G95" s="89">
        <v>23933421.9</v>
      </c>
      <c r="H95" s="64"/>
      <c r="I95" s="64"/>
      <c r="J95" s="91"/>
      <c r="P95" s="92">
        <v>20682185.1</v>
      </c>
      <c r="S95" s="93"/>
      <c r="Y95" s="92">
        <v>4936792.8</v>
      </c>
      <c r="AB95" s="93"/>
    </row>
    <row r="96" spans="1:28" s="43" customFormat="1" ht="12" hidden="1">
      <c r="A96" s="64"/>
      <c r="G96" s="89">
        <v>23933421.9</v>
      </c>
      <c r="H96" s="64"/>
      <c r="I96" s="64"/>
      <c r="J96" s="91"/>
      <c r="P96" s="92">
        <v>20682185.1</v>
      </c>
      <c r="S96" s="93"/>
      <c r="Y96" s="92">
        <v>4936792.8</v>
      </c>
      <c r="AB96" s="93"/>
    </row>
    <row r="97" spans="1:28" s="43" customFormat="1" ht="12" hidden="1">
      <c r="A97" s="64"/>
      <c r="G97" s="89">
        <v>23933421.9</v>
      </c>
      <c r="H97" s="64"/>
      <c r="I97" s="64"/>
      <c r="J97" s="91"/>
      <c r="P97" s="92">
        <v>20682185.1</v>
      </c>
      <c r="S97" s="93"/>
      <c r="Y97" s="92">
        <v>4936792.8</v>
      </c>
      <c r="AB97" s="93"/>
    </row>
    <row r="98" spans="1:28" s="43" customFormat="1" ht="12" hidden="1">
      <c r="A98" s="64"/>
      <c r="G98" s="89">
        <v>23933421.9</v>
      </c>
      <c r="H98" s="64"/>
      <c r="I98" s="64"/>
      <c r="J98" s="91"/>
      <c r="P98" s="92">
        <v>20682185.1</v>
      </c>
      <c r="S98" s="93"/>
      <c r="Y98" s="92">
        <v>4936792.8</v>
      </c>
      <c r="AB98" s="93"/>
    </row>
    <row r="99" spans="1:28" s="43" customFormat="1" ht="12" hidden="1">
      <c r="A99" s="64"/>
      <c r="G99" s="89">
        <v>23933421.9</v>
      </c>
      <c r="H99" s="64"/>
      <c r="I99" s="64"/>
      <c r="J99" s="91"/>
      <c r="P99" s="92">
        <v>20682185.1</v>
      </c>
      <c r="S99" s="93"/>
      <c r="Y99" s="92">
        <v>4936792.8</v>
      </c>
      <c r="AB99" s="93"/>
    </row>
    <row r="100" spans="1:28" s="43" customFormat="1" ht="12" hidden="1">
      <c r="A100" s="64"/>
      <c r="G100" s="89">
        <v>23933421.9</v>
      </c>
      <c r="H100" s="64"/>
      <c r="I100" s="64"/>
      <c r="J100" s="91"/>
      <c r="P100" s="92">
        <v>20682185.1</v>
      </c>
      <c r="S100" s="93"/>
      <c r="Y100" s="92">
        <v>4936792.8</v>
      </c>
      <c r="AB100" s="93"/>
    </row>
    <row r="101" spans="1:28" s="43" customFormat="1" ht="12" hidden="1">
      <c r="A101" s="64"/>
      <c r="G101" s="89">
        <v>23933421.9</v>
      </c>
      <c r="H101" s="64"/>
      <c r="I101" s="64"/>
      <c r="J101" s="91"/>
      <c r="P101" s="92">
        <v>20682185.1</v>
      </c>
      <c r="S101" s="93"/>
      <c r="Y101" s="92">
        <v>4936792.8</v>
      </c>
      <c r="AB101" s="93"/>
    </row>
    <row r="102" spans="1:28" s="43" customFormat="1" ht="12" hidden="1">
      <c r="A102" s="64"/>
      <c r="G102" s="89">
        <v>23933421.9</v>
      </c>
      <c r="H102" s="64"/>
      <c r="I102" s="64"/>
      <c r="J102" s="91"/>
      <c r="P102" s="92">
        <v>20682185.1</v>
      </c>
      <c r="S102" s="93"/>
      <c r="Y102" s="92">
        <v>4936792.8</v>
      </c>
      <c r="AB102" s="93"/>
    </row>
    <row r="103" spans="1:28" s="43" customFormat="1" ht="12" hidden="1">
      <c r="A103" s="64"/>
      <c r="G103" s="89">
        <v>23933421.9</v>
      </c>
      <c r="H103" s="64"/>
      <c r="I103" s="64"/>
      <c r="J103" s="91"/>
      <c r="P103" s="92">
        <v>20682185.1</v>
      </c>
      <c r="S103" s="93"/>
      <c r="Y103" s="92">
        <v>4936792.8</v>
      </c>
      <c r="AB103" s="93"/>
    </row>
    <row r="104" spans="1:28" s="43" customFormat="1" ht="12" hidden="1">
      <c r="A104" s="64"/>
      <c r="G104" s="89">
        <v>23933421.9</v>
      </c>
      <c r="H104" s="64"/>
      <c r="I104" s="64"/>
      <c r="J104" s="91"/>
      <c r="P104" s="92">
        <v>20682185.1</v>
      </c>
      <c r="S104" s="93"/>
      <c r="Y104" s="92">
        <v>4936792.8</v>
      </c>
      <c r="AB104" s="93"/>
    </row>
    <row r="105" spans="1:28" s="43" customFormat="1" ht="12" hidden="1">
      <c r="A105" s="64"/>
      <c r="G105" s="89">
        <v>23933421.9</v>
      </c>
      <c r="H105" s="64"/>
      <c r="I105" s="64"/>
      <c r="J105" s="91"/>
      <c r="P105" s="92">
        <v>20682185.1</v>
      </c>
      <c r="S105" s="93"/>
      <c r="Y105" s="92">
        <v>4936792.8</v>
      </c>
      <c r="AB105" s="93"/>
    </row>
    <row r="106" spans="1:28" s="43" customFormat="1" ht="12" hidden="1">
      <c r="A106" s="64"/>
      <c r="G106" s="89">
        <v>23933421.9</v>
      </c>
      <c r="H106" s="64"/>
      <c r="I106" s="64"/>
      <c r="J106" s="91"/>
      <c r="P106" s="92">
        <v>20682185.1</v>
      </c>
      <c r="S106" s="93"/>
      <c r="Y106" s="92">
        <v>4936792.8</v>
      </c>
      <c r="AB106" s="93"/>
    </row>
    <row r="107" spans="1:28" s="43" customFormat="1" ht="12" hidden="1">
      <c r="A107" s="64"/>
      <c r="G107" s="89">
        <v>23933421.9</v>
      </c>
      <c r="H107" s="64"/>
      <c r="I107" s="64"/>
      <c r="J107" s="91"/>
      <c r="P107" s="92">
        <v>20682185.1</v>
      </c>
      <c r="S107" s="93"/>
      <c r="Y107" s="92">
        <v>4936792.8</v>
      </c>
      <c r="AB107" s="93"/>
    </row>
    <row r="108" spans="1:28" s="43" customFormat="1" ht="12" hidden="1">
      <c r="A108" s="64"/>
      <c r="G108" s="89">
        <v>23933421.9</v>
      </c>
      <c r="H108" s="64"/>
      <c r="I108" s="64"/>
      <c r="J108" s="91"/>
      <c r="S108" s="93"/>
      <c r="AB108" s="93"/>
    </row>
    <row r="109" spans="1:28" s="43" customFormat="1" ht="12" hidden="1">
      <c r="A109" s="64"/>
      <c r="H109" s="64"/>
      <c r="I109" s="64"/>
      <c r="J109" s="91"/>
      <c r="S109" s="93"/>
      <c r="AB109" s="93"/>
    </row>
    <row r="110" spans="1:28" s="43" customFormat="1" ht="12" hidden="1">
      <c r="A110" s="64"/>
      <c r="H110" s="64"/>
      <c r="I110" s="64"/>
      <c r="J110" s="91"/>
      <c r="S110" s="93"/>
      <c r="AB110" s="93"/>
    </row>
    <row r="111" spans="1:28" s="43" customFormat="1" ht="12" hidden="1">
      <c r="A111" s="64"/>
      <c r="H111" s="64"/>
      <c r="I111" s="64"/>
      <c r="J111" s="91"/>
      <c r="S111" s="93"/>
      <c r="AB111" s="93"/>
    </row>
    <row r="112" spans="1:28" s="43" customFormat="1" ht="12" hidden="1">
      <c r="A112" s="64"/>
      <c r="H112" s="64"/>
      <c r="I112" s="64"/>
      <c r="J112" s="91"/>
      <c r="S112" s="93"/>
      <c r="AB112" s="93"/>
    </row>
    <row r="113" spans="1:28" s="43" customFormat="1" ht="12" hidden="1">
      <c r="A113" s="64"/>
      <c r="H113" s="64"/>
      <c r="I113" s="64"/>
      <c r="J113" s="91"/>
      <c r="S113" s="93"/>
      <c r="AB113" s="93"/>
    </row>
    <row r="114" spans="1:28" s="43" customFormat="1" ht="12" hidden="1">
      <c r="A114" s="64"/>
      <c r="H114" s="64"/>
      <c r="I114" s="64"/>
      <c r="J114" s="91"/>
      <c r="S114" s="93"/>
      <c r="AB114" s="93"/>
    </row>
    <row r="115" spans="1:28" s="43" customFormat="1" ht="12" hidden="1">
      <c r="A115" s="64"/>
      <c r="H115" s="64"/>
      <c r="I115" s="64"/>
      <c r="J115" s="91"/>
      <c r="S115" s="93"/>
      <c r="AB115" s="93"/>
    </row>
    <row r="116" spans="1:28" s="43" customFormat="1" ht="12" hidden="1">
      <c r="A116" s="64"/>
      <c r="H116" s="64"/>
      <c r="I116" s="64"/>
      <c r="J116" s="91"/>
      <c r="S116" s="93"/>
      <c r="AB116" s="93"/>
    </row>
    <row r="117" spans="1:28" s="43" customFormat="1" ht="12" hidden="1">
      <c r="A117" s="64"/>
      <c r="H117" s="64"/>
      <c r="I117" s="64"/>
      <c r="J117" s="91"/>
      <c r="S117" s="93"/>
      <c r="AB117" s="93"/>
    </row>
    <row r="118" spans="1:28" s="43" customFormat="1" ht="12">
      <c r="A118" s="64"/>
      <c r="H118" s="64"/>
      <c r="I118" s="64"/>
      <c r="J118" s="91"/>
      <c r="S118" s="93"/>
      <c r="AB118" s="93"/>
    </row>
    <row r="119" spans="1:28" s="43" customFormat="1" ht="12">
      <c r="A119" s="64"/>
      <c r="H119" s="64"/>
      <c r="I119" s="64"/>
      <c r="J119" s="91"/>
      <c r="S119" s="93"/>
      <c r="AB119" s="93"/>
    </row>
    <row r="120" spans="1:28" s="43" customFormat="1" ht="12">
      <c r="A120" s="64"/>
      <c r="H120" s="64"/>
      <c r="I120" s="64"/>
      <c r="J120" s="91"/>
      <c r="S120" s="93"/>
      <c r="AB120" s="93"/>
    </row>
    <row r="121" spans="1:28" s="43" customFormat="1" ht="12">
      <c r="A121" s="64"/>
      <c r="H121" s="64"/>
      <c r="I121" s="64"/>
      <c r="J121" s="91"/>
      <c r="S121" s="93"/>
      <c r="AB121" s="93"/>
    </row>
    <row r="122" spans="1:28" s="43" customFormat="1" ht="12">
      <c r="A122" s="64"/>
      <c r="H122" s="64"/>
      <c r="I122" s="64"/>
      <c r="J122" s="91"/>
      <c r="S122" s="93"/>
      <c r="AB122" s="93"/>
    </row>
    <row r="123" spans="1:28" s="43" customFormat="1" ht="12">
      <c r="A123" s="64"/>
      <c r="H123" s="64"/>
      <c r="I123" s="64"/>
      <c r="J123" s="91"/>
      <c r="S123" s="93"/>
      <c r="AB123" s="93"/>
    </row>
  </sheetData>
  <sheetProtection/>
  <mergeCells count="24">
    <mergeCell ref="U6:U7"/>
    <mergeCell ref="W6:Z6"/>
    <mergeCell ref="AA6:AA7"/>
    <mergeCell ref="AB6:AB7"/>
    <mergeCell ref="AA1:AB1"/>
    <mergeCell ref="E6:H6"/>
    <mergeCell ref="C4:H5"/>
    <mergeCell ref="I4:J5"/>
    <mergeCell ref="C6:C7"/>
    <mergeCell ref="L4:Q5"/>
    <mergeCell ref="R4:S5"/>
    <mergeCell ref="L6:L7"/>
    <mergeCell ref="N6:Q6"/>
    <mergeCell ref="R6:R7"/>
    <mergeCell ref="AA8:AB8"/>
    <mergeCell ref="A3:AB3"/>
    <mergeCell ref="U4:Z5"/>
    <mergeCell ref="A4:A7"/>
    <mergeCell ref="I6:I7"/>
    <mergeCell ref="I8:J8"/>
    <mergeCell ref="R8:S8"/>
    <mergeCell ref="S6:S7"/>
    <mergeCell ref="J6:J7"/>
    <mergeCell ref="AA4:AB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kogevnikov</dc:creator>
  <cp:keywords/>
  <dc:description/>
  <cp:lastModifiedBy>Jukovskaya</cp:lastModifiedBy>
  <cp:lastPrinted>2012-05-12T06:54:16Z</cp:lastPrinted>
  <dcterms:created xsi:type="dcterms:W3CDTF">2012-02-14T05:44:26Z</dcterms:created>
  <dcterms:modified xsi:type="dcterms:W3CDTF">2012-05-12T06:55:13Z</dcterms:modified>
  <cp:category/>
  <cp:version/>
  <cp:contentType/>
  <cp:contentStatus/>
</cp:coreProperties>
</file>